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xr:revisionPtr revIDLastSave="390" documentId="10_ncr:200_{DDE0A697-58CD-42AD-8BAE-33B0A55F4714}" xr6:coauthVersionLast="47" xr6:coauthVersionMax="47" xr10:uidLastSave="{EF893652-D7EA-40F6-9A58-B35FF4EA9295}"/>
  <bookViews>
    <workbookView xWindow="-108" yWindow="-108" windowWidth="23256" windowHeight="13896" tabRatio="597" xr2:uid="{00000000-000D-0000-FFFF-FFFF00000000}"/>
  </bookViews>
  <sheets>
    <sheet name="BG" sheetId="31" r:id="rId1"/>
    <sheet name="ER" sheetId="34" r:id="rId2"/>
    <sheet name="EFE" sheetId="32" r:id="rId3"/>
    <sheet name="EEPN" sheetId="33" r:id="rId4"/>
    <sheet name="NOTAS" sheetId="3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75" i="35" l="1"/>
  <c r="F421" i="35"/>
  <c r="C403" i="35"/>
  <c r="L15" i="33" l="1"/>
  <c r="H163" i="35"/>
  <c r="H20" i="31" l="1"/>
  <c r="K14" i="33"/>
  <c r="J14" i="33"/>
  <c r="I14" i="33"/>
  <c r="H14" i="33"/>
  <c r="G14" i="33"/>
  <c r="F14" i="33"/>
  <c r="E14" i="33"/>
  <c r="D14" i="33"/>
  <c r="C14" i="33"/>
  <c r="E12" i="32"/>
  <c r="D12" i="32"/>
  <c r="D255" i="35" l="1"/>
  <c r="E23" i="32"/>
  <c r="F442" i="35"/>
  <c r="E442" i="35"/>
  <c r="E234" i="35"/>
  <c r="D228" i="35" l="1"/>
  <c r="E14" i="34"/>
  <c r="D14" i="34"/>
  <c r="F360" i="35" l="1"/>
  <c r="D180" i="35"/>
  <c r="C180" i="35"/>
  <c r="E215" i="35"/>
  <c r="D215" i="35"/>
  <c r="C169" i="35"/>
  <c r="C170" i="35" s="1"/>
  <c r="C171" i="35" s="1"/>
  <c r="C172" i="35" s="1"/>
  <c r="I155" i="35" l="1"/>
  <c r="I156" i="35" s="1"/>
  <c r="I157" i="35" s="1"/>
  <c r="I161" i="35" s="1"/>
  <c r="E155" i="35"/>
  <c r="F155" i="35" s="1"/>
  <c r="E156" i="35"/>
  <c r="F156" i="35" s="1"/>
  <c r="E157" i="35"/>
  <c r="F157" i="35" s="1"/>
  <c r="E142" i="35"/>
  <c r="D142" i="35"/>
  <c r="J13" i="33"/>
  <c r="K13" i="33" s="1"/>
  <c r="I13" i="31"/>
  <c r="H13" i="31"/>
  <c r="E19" i="31"/>
  <c r="D19" i="31"/>
  <c r="D14" i="31"/>
  <c r="E14" i="31"/>
  <c r="I19" i="31"/>
  <c r="H19" i="31"/>
  <c r="B392" i="35"/>
  <c r="K12" i="33"/>
  <c r="K11" i="33"/>
  <c r="K10" i="33"/>
  <c r="K9" i="33"/>
  <c r="E30" i="32"/>
  <c r="D20" i="31" l="1"/>
  <c r="E20" i="31"/>
  <c r="D234" i="35"/>
  <c r="B394" i="35" l="1"/>
  <c r="D258" i="35" l="1"/>
  <c r="C258" i="35"/>
  <c r="D163" i="35"/>
  <c r="D273" i="35" l="1"/>
  <c r="C273" i="35"/>
  <c r="D270" i="35"/>
  <c r="C270" i="35"/>
  <c r="D267" i="35"/>
  <c r="C267" i="35"/>
  <c r="C255" i="35"/>
  <c r="D246" i="35"/>
  <c r="C246" i="35"/>
  <c r="D242" i="35"/>
  <c r="D239" i="35"/>
  <c r="C239" i="35"/>
  <c r="D250" i="35" l="1"/>
  <c r="D275" i="35"/>
  <c r="D30" i="32" l="1"/>
  <c r="D23" i="32"/>
  <c r="E13" i="32"/>
  <c r="E15" i="32" s="1"/>
  <c r="E17" i="32" s="1"/>
  <c r="D13" i="32"/>
  <c r="E23" i="34"/>
  <c r="D15" i="32" l="1"/>
  <c r="D17" i="32" s="1"/>
  <c r="D32" i="32" s="1"/>
  <c r="D34" i="32" s="1"/>
  <c r="E25" i="34"/>
  <c r="E27" i="34" s="1"/>
  <c r="E32" i="32"/>
  <c r="E34" i="32" s="1"/>
  <c r="E435" i="35"/>
  <c r="F435" i="35"/>
  <c r="L403" i="35" l="1"/>
  <c r="K403" i="35"/>
  <c r="J403" i="35"/>
  <c r="I403" i="35"/>
  <c r="H403" i="35"/>
  <c r="G403" i="35"/>
  <c r="F403" i="35"/>
  <c r="E403" i="35"/>
  <c r="D403" i="35"/>
  <c r="F359" i="35"/>
  <c r="E350" i="35"/>
  <c r="F350" i="35"/>
  <c r="E419" i="35" l="1"/>
  <c r="B404" i="35"/>
  <c r="L391" i="35"/>
  <c r="K391" i="35"/>
  <c r="J391" i="35"/>
  <c r="I391" i="35"/>
  <c r="H391" i="35"/>
  <c r="G391" i="35"/>
  <c r="F391" i="35"/>
  <c r="E391" i="35"/>
  <c r="D391" i="35"/>
  <c r="C391" i="35"/>
  <c r="I326" i="35"/>
  <c r="H326" i="35"/>
  <c r="G326" i="35"/>
  <c r="E381" i="35"/>
  <c r="F361" i="35" l="1"/>
  <c r="F362" i="35" s="1"/>
  <c r="E412" i="35"/>
  <c r="D174" i="35"/>
  <c r="E161" i="35"/>
  <c r="E162" i="35" l="1"/>
  <c r="F162" i="35" s="1"/>
  <c r="F161" i="35"/>
  <c r="C286" i="35"/>
  <c r="D286" i="35"/>
  <c r="E286" i="35"/>
  <c r="F286" i="35" l="1"/>
  <c r="E423" i="35"/>
  <c r="F412" i="35"/>
  <c r="F423" i="35" s="1"/>
  <c r="F419" i="35"/>
  <c r="F425" i="35"/>
  <c r="B381" i="35"/>
  <c r="B391" i="35" s="1"/>
  <c r="B403" i="35" s="1"/>
  <c r="B371" i="35"/>
  <c r="B372" i="35"/>
  <c r="C326" i="35"/>
  <c r="E326" i="35"/>
  <c r="H158" i="35"/>
  <c r="H164" i="35" l="1"/>
  <c r="E425" i="35"/>
  <c r="E228" i="35" l="1"/>
  <c r="C191" i="35"/>
  <c r="D191" i="35" l="1"/>
  <c r="F174" i="35" l="1"/>
  <c r="D23" i="34" l="1"/>
  <c r="D25" i="34" s="1"/>
  <c r="D27" i="34" s="1"/>
  <c r="I7" i="31" l="1"/>
  <c r="E7" i="32" l="1"/>
  <c r="F428" i="35"/>
  <c r="F438" i="35" s="1"/>
  <c r="D158" i="35"/>
  <c r="D164" i="35" s="1"/>
  <c r="B4" i="32" l="1"/>
  <c r="B4" i="33" s="1"/>
  <c r="D7" i="34" l="1"/>
  <c r="E428" i="35" s="1"/>
  <c r="E438" i="35" s="1"/>
  <c r="D7" i="32" l="1"/>
  <c r="B14" i="33" s="1"/>
  <c r="K7" i="33" s="1"/>
  <c r="D195" i="35" l="1"/>
  <c r="D219" i="35" s="1"/>
  <c r="D232" i="35" s="1"/>
  <c r="D238" i="35"/>
  <c r="D254" i="35" s="1"/>
  <c r="C238" i="35"/>
  <c r="C254" i="35" s="1"/>
  <c r="B15" i="33"/>
  <c r="L7" i="33" s="1"/>
  <c r="E195" i="35" s="1"/>
  <c r="E219" i="35" s="1"/>
  <c r="E232" i="35" s="1"/>
  <c r="I20" i="31" l="1"/>
  <c r="C242" i="35"/>
  <c r="C250" i="35" l="1"/>
</calcChain>
</file>

<file path=xl/sharedStrings.xml><?xml version="1.0" encoding="utf-8"?>
<sst xmlns="http://schemas.openxmlformats.org/spreadsheetml/2006/main" count="634" uniqueCount="455">
  <si>
    <t>CADIEM ADMINISTRADORA DE FONDOS PATRIMONIALES DE INVERSIÓN S.A.</t>
  </si>
  <si>
    <t>INFORMACIÓN GENERAL DE LA ENTIDAD</t>
  </si>
  <si>
    <t>ESTADO DE RESULTADO</t>
  </si>
  <si>
    <t>1) Identificación</t>
  </si>
  <si>
    <t>Razón Social:</t>
  </si>
  <si>
    <t>Cadiem Administradora de Fondos Patrimoniales de Inversión S.A.</t>
  </si>
  <si>
    <t>Registro CNV:</t>
  </si>
  <si>
    <t>Resolución 1008/07 del 27 de febrero de 2007</t>
  </si>
  <si>
    <t>Dirección:</t>
  </si>
  <si>
    <t>Quesada N° 4926 - (Edificio Atlas Center, Piso 6i)</t>
  </si>
  <si>
    <t>Teléfono:</t>
  </si>
  <si>
    <t>610-720</t>
  </si>
  <si>
    <t>cadiemfondos@cadiemfondos.com.py</t>
  </si>
  <si>
    <t>Sitio WEB:</t>
  </si>
  <si>
    <t>www.cadiemfondos.com.py</t>
  </si>
  <si>
    <t>Domicilio Legal:</t>
  </si>
  <si>
    <t>2) Antecedentes sobre constitución de la Sociedad y reformas estatutarias</t>
  </si>
  <si>
    <t>PARAGUAY FUNDS ADMINISTRADORA DE FONDOS MUTUOS S.A. ha sido constituida por Escritura Pública Nº 41, de fecha 20 de octubre de 2006, pasada ante la Esc. Karen Alice Notario Frutos, en la que constan su denominación, domicilio, duración, objeto, formas de administración y demás requisitos legales para su funcionamiento, inscripta en la Dirección General de los Registros Públicos en la Sección Personas Jurídicas y Asociaciones bajo el Nº 212, folio 2859, Serie “D”, en fecha 19 de febrero de 2007; y en el registro Público de Comercio, bajo el Nº 112, Serie “E”, folio 873 y siguientes, Sección Contratos, en fecha 19 de febrero de 2007. Posteriormente complementada por Escritura Pública Nº 3 de fecha 11 de enero de 2007, autorizada por la N. P. Karen Alice Notario Frutos, de cuyo testimonio se tomó razón en la Dirección General de los Registros Públicos, Sección Personas Jurídicas y Asociaciones, bajo el Nº 23, al folio 2872, Serie “D”, y en el Registro Público de Comercio, bajo el Nº 113, Serie “E”, al folio 886 y siguientes, Sección Contratos, ambas del 19 de febrero de 2007. Y por Escritura Pública Complementaria Nº 125, de fecha 24 de julio de 2008, pasada ante el Esc. Martín José Troche Robbiani, inscripta en la Dirección General de los Registros Públicos en la Sección Personas Jurídicas y Asociaciones bajo el Nº 355, folio 4420 y siguientes, Serie ”B”; y en el registro Público de Comercio, bajo el Nº 534, Serie “D”, folio 5488, Sección Contratos, en fecha 24/07/2008. Por Escritura Pública Nº 489 de fecha 29/07/2013 y Escritura Pública Complementaria Nº 984 de fecha 07/11/2013, pasada ante el Esc. Luis Enrique Peroni Giralt, se ha formalizado la Protocolización de las Actas de Asambleas Generales Extraordinaria de accionistas Nº 11/2012 de fecha 18/10/2012 y culminada luego del cuarto intermedio según Acta Nº 12/2012 de fecha 15/11/2012 en la que se modificó la denominación social por CADIEM Administradora de Fondos Mutuos S.A. y se modificaron sus estatutos sociales y la Asamblea General Ordinaria Nº 13/2013 de fecha 30/04/2013, la cual pasó a cuarto intermedio y prosiguió según Acta Nº 14/2013 de fecha 30/05/2013; inscriptas en la Dirección Gral. de Registros Públicos en el Registro de Personas Jurídicas y Asociaciones bajo el Nº 1399 folio 14709 y siguientes, Serie E, en fecha 27/11/2013; y en el Registro Público de Comercio, Reg. de Contratos, bajo el Nº 366, al folio 2825 y siguientes, Serie H, en fecha 27/11/2013. Por Escritura Pública Nº 1227 de fecha 28/12/2016, pasada ante el Esc. Luis Enrique Peroni Giralt, se ha formalizado la Protocolización de las Actas de Asambleas Generales Extraordinaria de accionistas Nº 17/2016 de fecha 30/03/2016 en la que se modificó la denominación social por CADIEM Administradora de Fondos Patrimoniales de Inversión S.A. y se modificaron sus estatutos sociales; inscriptas en la Dirección Gral. de Registros Públicos en el Registro de Personas Jurídicas y Asociaciones bajo el Nº 1 folio 01 y siguientes, Serie Comercial, en fecha 02/02/2017; y en el Registro Público de Comercio, Reg. de Contratos, bajo el Nº 01, al folio 1 al 20, Serie Comercial, en fecha 02/02/2017.</t>
  </si>
  <si>
    <t>3) Administración</t>
  </si>
  <si>
    <t>CARGO</t>
  </si>
  <si>
    <t>NOMBRE Y APELLIDO</t>
  </si>
  <si>
    <t>Representantes Legales</t>
  </si>
  <si>
    <t>Presidente</t>
  </si>
  <si>
    <t>César Paredes Franco</t>
  </si>
  <si>
    <t>Vice-Presidente</t>
  </si>
  <si>
    <t>Elías Miguel Gelay</t>
  </si>
  <si>
    <t>Director</t>
  </si>
  <si>
    <t>Gloria Ayala Person</t>
  </si>
  <si>
    <t>Síndico</t>
  </si>
  <si>
    <t>Juana Pabla Galeano</t>
  </si>
  <si>
    <t>Panal Ejecutiva</t>
  </si>
  <si>
    <t>Natalia Trinidad</t>
  </si>
  <si>
    <t>Contador</t>
  </si>
  <si>
    <t>Jorge Ugarte</t>
  </si>
  <si>
    <t>NOMBRE</t>
  </si>
  <si>
    <t>TIPO DE VINCULACIÓN</t>
  </si>
  <si>
    <t>1) Cadiem Casa de Bolsa S.A.</t>
  </si>
  <si>
    <t>b) Mismos Representantes Legales</t>
  </si>
  <si>
    <t>c) Misma Plana Ejecutiva</t>
  </si>
  <si>
    <t>2) César Paredes Franco</t>
  </si>
  <si>
    <t>Accionista con Derecho a Voto  - Presidente</t>
  </si>
  <si>
    <t>Accionista con Derecho a Voto  - Vicepresidente</t>
  </si>
  <si>
    <t>Accionista con Derecho a Voto  - Directora</t>
  </si>
  <si>
    <t xml:space="preserve">BALANCE GENERAL </t>
  </si>
  <si>
    <t>en Guaraníes</t>
  </si>
  <si>
    <t>ACTIVO</t>
  </si>
  <si>
    <t>Nota</t>
  </si>
  <si>
    <t>PASIVO</t>
  </si>
  <si>
    <t>Activo Corriente</t>
  </si>
  <si>
    <t>Pasivo Corriente</t>
  </si>
  <si>
    <t>Disponibilidades</t>
  </si>
  <si>
    <t>5.1</t>
  </si>
  <si>
    <t>Cuentas por Pagar</t>
  </si>
  <si>
    <t>5.3</t>
  </si>
  <si>
    <t>Inversiones temporarias</t>
  </si>
  <si>
    <t>Anexo II</t>
  </si>
  <si>
    <t>Relacionadas</t>
  </si>
  <si>
    <t>Créditos</t>
  </si>
  <si>
    <t>5.2</t>
  </si>
  <si>
    <t>Total Pasivo Corriente</t>
  </si>
  <si>
    <t>Con Relacionadas</t>
  </si>
  <si>
    <t>PATRIMONIO NETO</t>
  </si>
  <si>
    <t>Total Activo Corriente</t>
  </si>
  <si>
    <t>Capital</t>
  </si>
  <si>
    <t>Activo No Corriente</t>
  </si>
  <si>
    <t>Reserva</t>
  </si>
  <si>
    <t>Activos Intangibles y Cargos Diferidos</t>
  </si>
  <si>
    <t>Resultado del Ejercicio</t>
  </si>
  <si>
    <t>Total Activo No Corriente</t>
  </si>
  <si>
    <t>Total Patrimonio Neto</t>
  </si>
  <si>
    <t>Total Activo</t>
  </si>
  <si>
    <t>Total Pasivo y Patrimonio Neto</t>
  </si>
  <si>
    <t>CONCEPTO</t>
  </si>
  <si>
    <t>Notas</t>
  </si>
  <si>
    <t>INGRESOS OPERATIVOS</t>
  </si>
  <si>
    <t>Ingresos por Servicios</t>
  </si>
  <si>
    <t>Ingresos Financieros</t>
  </si>
  <si>
    <t>Ingreso con Relacionadas</t>
  </si>
  <si>
    <t>Otros Ingresos</t>
  </si>
  <si>
    <t>TOTAL INGRESOS</t>
  </si>
  <si>
    <t>EGRESOS</t>
  </si>
  <si>
    <t>Gastos de Venta</t>
  </si>
  <si>
    <t>Gastos de Administración</t>
  </si>
  <si>
    <t>Gastos Fiscales</t>
  </si>
  <si>
    <t>Gastos Financieros</t>
  </si>
  <si>
    <t>Otros Egresos</t>
  </si>
  <si>
    <t>TOTAL EGRESOS</t>
  </si>
  <si>
    <t>UTILIDAD O PERDIDA</t>
  </si>
  <si>
    <t>IMPUESTO A LA RENTA</t>
  </si>
  <si>
    <t>RESULTADO DEL EJERCICIO</t>
  </si>
  <si>
    <t>(En Guaraníes)</t>
  </si>
  <si>
    <t>1.</t>
  </si>
  <si>
    <t>ACTIVIDADES DE OPERACIÓN</t>
  </si>
  <si>
    <t>Ingreso en efectivo por comisiones y otros</t>
  </si>
  <si>
    <t>Efectivo pagado a empleados</t>
  </si>
  <si>
    <t>Total de efectivo de las actividades operativas antes de cambios en los activos de operaciones</t>
  </si>
  <si>
    <t>Aumento (disminución) en pasivos operativos</t>
  </si>
  <si>
    <t>Pago proveedores</t>
  </si>
  <si>
    <t>Efectivo neto de actividades de operación antes de Impuestos</t>
  </si>
  <si>
    <t>Impuesto a la renta</t>
  </si>
  <si>
    <t>Efectivo neto en actividades de operación</t>
  </si>
  <si>
    <t>2.</t>
  </si>
  <si>
    <t>Flujo de Efectivo por Actividades de Inversión</t>
  </si>
  <si>
    <t>Inversiones Temporarias</t>
  </si>
  <si>
    <t>Adquisición de bienes de uso</t>
  </si>
  <si>
    <t>Intereses percibidos</t>
  </si>
  <si>
    <t>Efectivo neto por (o usado) en actividades de Inversión</t>
  </si>
  <si>
    <t>3.</t>
  </si>
  <si>
    <t>Flujo de Efectivo por Actividades de Financiamiento</t>
  </si>
  <si>
    <t>Proveniente de préstamos y otras deudas</t>
  </si>
  <si>
    <t>Dividendos Pagados</t>
  </si>
  <si>
    <t>Intereses Pagados</t>
  </si>
  <si>
    <t>Valuación de Saldos</t>
  </si>
  <si>
    <t>Efectivo neto en actividades de financiamiento</t>
  </si>
  <si>
    <t>Aumento (o disminución) neto de efectivo y sus equivalentes</t>
  </si>
  <si>
    <t>Efectivo y su equivalente al comienzo del periodo</t>
  </si>
  <si>
    <t>Efectivo y su equivalente al cierre del periodo</t>
  </si>
  <si>
    <t>CUENTAS</t>
  </si>
  <si>
    <t>CAPITAL</t>
  </si>
  <si>
    <t>RESERVA</t>
  </si>
  <si>
    <t>RESULTADO</t>
  </si>
  <si>
    <t>SUSCRIPTO</t>
  </si>
  <si>
    <t>A INTEGRAR</t>
  </si>
  <si>
    <t>INTEGRADO</t>
  </si>
  <si>
    <t>LEGAL</t>
  </si>
  <si>
    <t>FACULTATIVA</t>
  </si>
  <si>
    <t>REVALÚO</t>
  </si>
  <si>
    <t>ACUMULADO</t>
  </si>
  <si>
    <t>DEL EJERCICIO</t>
  </si>
  <si>
    <t>Saldo al inicio</t>
  </si>
  <si>
    <t>Movimientos subsecuentes</t>
  </si>
  <si>
    <t>Capitalización de Utilidades</t>
  </si>
  <si>
    <t>Reserva Legal</t>
  </si>
  <si>
    <t>Transf a dividendos a pagar</t>
  </si>
  <si>
    <t>Resultado del ejercicio</t>
  </si>
  <si>
    <t>Notas a los Estados Financieros</t>
  </si>
  <si>
    <t>1) Información básica de la empresa.</t>
  </si>
  <si>
    <t xml:space="preserve">     Naturaleza jurídica de las actividades de la sociedad.</t>
  </si>
  <si>
    <t>2) Principales políticas y prácticas contables aplicadas.</t>
  </si>
  <si>
    <t>3) Cambio de Políticas y Procedimientos de Contabilidad.</t>
  </si>
  <si>
    <t>4) Criterios específicos de valuación.</t>
  </si>
  <si>
    <t>4.1) Valuación en moneda extranjera</t>
  </si>
  <si>
    <t>4.2) Posición en moneda extranjera</t>
  </si>
  <si>
    <t>DETALLE</t>
  </si>
  <si>
    <t>MONEDA EXTRANJERA</t>
  </si>
  <si>
    <t>CAMBIO VIGENTE</t>
  </si>
  <si>
    <t>CLASE</t>
  </si>
  <si>
    <t>MONTO</t>
  </si>
  <si>
    <t>ACTIVOS</t>
  </si>
  <si>
    <t>USD</t>
  </si>
  <si>
    <t>PASIVOS</t>
  </si>
  <si>
    <t>Proveedor</t>
  </si>
  <si>
    <t>Concepto</t>
  </si>
  <si>
    <t>Ganancia por valuación de activos monetarios en moneda extranjera</t>
  </si>
  <si>
    <t>Ganancia por valuación de pasivos monetarios en moneda extranjera</t>
  </si>
  <si>
    <t>Pérdida por valuación de activos monetarios en moneda extranjera</t>
  </si>
  <si>
    <t>Pérdida por valuación de pasivos monetarios en moneda extranjera</t>
  </si>
  <si>
    <t>Detalle</t>
  </si>
  <si>
    <t>Bancos Gs</t>
  </si>
  <si>
    <t>Bancos USD</t>
  </si>
  <si>
    <t>Total</t>
  </si>
  <si>
    <t>DETALLE CORRIENTE</t>
  </si>
  <si>
    <t>Documentos y cuentas por Cobrar</t>
  </si>
  <si>
    <t>Comisión</t>
  </si>
  <si>
    <t>Deudores Varios</t>
  </si>
  <si>
    <t>Crédito Fiscal</t>
  </si>
  <si>
    <t>Anticipo Proveedor</t>
  </si>
  <si>
    <t>Servicios</t>
  </si>
  <si>
    <t>TOTAL</t>
  </si>
  <si>
    <t>Al Personal</t>
  </si>
  <si>
    <t>IPS</t>
  </si>
  <si>
    <t>Patronal</t>
  </si>
  <si>
    <t>Saldo Inicial</t>
  </si>
  <si>
    <t xml:space="preserve">Aumento </t>
  </si>
  <si>
    <t>Disminución</t>
  </si>
  <si>
    <t>Saldo al Cierre</t>
  </si>
  <si>
    <t>Capital Integrado</t>
  </si>
  <si>
    <t>Reservas</t>
  </si>
  <si>
    <t>Resultado Acumulado</t>
  </si>
  <si>
    <t>Comisión Fondo</t>
  </si>
  <si>
    <t>(-) Devolución de Comisión</t>
  </si>
  <si>
    <t>Diferencia de Cambio</t>
  </si>
  <si>
    <t>Emisión de Cheque</t>
  </si>
  <si>
    <t>Gastos de Ventas</t>
  </si>
  <si>
    <t>Comisiones Pagadas</t>
  </si>
  <si>
    <t>Publicidad</t>
  </si>
  <si>
    <t>Gastos Varios Administrativos</t>
  </si>
  <si>
    <t>Retribución Social y Carga Social</t>
  </si>
  <si>
    <t>Honorarios</t>
  </si>
  <si>
    <t>Alquiler de Local</t>
  </si>
  <si>
    <t>Depreciación</t>
  </si>
  <si>
    <t>Gastos Varios</t>
  </si>
  <si>
    <t>Aranceles SEPRELAD</t>
  </si>
  <si>
    <t>IVA Gasto</t>
  </si>
  <si>
    <t>Multas y Recargos</t>
  </si>
  <si>
    <t>Interés Repo</t>
  </si>
  <si>
    <t>6) Información referentes a las contingencias y compromisos.</t>
  </si>
  <si>
    <t xml:space="preserve">     6.1) Compromisos directos</t>
  </si>
  <si>
    <t>Cadiem A.F.P.I.S.A. no cuenta con garantías otorgadas a la fecha.</t>
  </si>
  <si>
    <t xml:space="preserve">     6.2) Contingencias Legales</t>
  </si>
  <si>
    <t>No existen a la fecha juicios u otras acciones legales que comprometan a la Sociedad.</t>
  </si>
  <si>
    <t>7) Hechos posteriores al cierre del ejercicio.</t>
  </si>
  <si>
    <t>No han ocurrido hechos posteriores al cierre del presente trimestre hasta la emisión del informe.</t>
  </si>
  <si>
    <t>8) Limitación a la libre disponibilidad de los activos o del patrimonio y cualquier restricción al derecho de propiedad.</t>
  </si>
  <si>
    <t>No existe ninguna limitación para la libre disposición de los activos o de patrimonio ni cualquier restricción al derecho de propiedad, prendas e hipotecas a la fecha de emisión de los presentes estados contables.</t>
  </si>
  <si>
    <t>9) Sanciones.</t>
  </si>
  <si>
    <t>No existe ninguna sanción para la Sociedad, sus directores y/o administración y cualquier otro antecedente que sea considerado importante informar a la emisión del informe.</t>
  </si>
  <si>
    <t>ANEXO I</t>
  </si>
  <si>
    <t>CADIEM ADMINISTRADORA DE FONDOS PATROMINALES DE INVERSIÓN S.A.</t>
  </si>
  <si>
    <t>DETALLE DE CAPITAL Y PROPIEDAD</t>
  </si>
  <si>
    <t>Capital Emitido:</t>
  </si>
  <si>
    <t>Capital Suscripto:</t>
  </si>
  <si>
    <t>Capital Integrado:</t>
  </si>
  <si>
    <t>Valor nominal de cada acción es:</t>
  </si>
  <si>
    <t>Gs. 100.000-</t>
  </si>
  <si>
    <t>CAPITAL INTEGRADO</t>
  </si>
  <si>
    <t>Accionistas</t>
  </si>
  <si>
    <t>Cantidad de Acciones</t>
  </si>
  <si>
    <t>Clase</t>
  </si>
  <si>
    <t>Votos</t>
  </si>
  <si>
    <t>Valor Nominal</t>
  </si>
  <si>
    <t>% Participación en el Capital Integrado</t>
  </si>
  <si>
    <t>ANEXO II</t>
  </si>
  <si>
    <t>EMISOR</t>
  </si>
  <si>
    <t>VALOR DE COSTO</t>
  </si>
  <si>
    <t>VALOR CONTABLE</t>
  </si>
  <si>
    <t>VALOR NOMINAL UNITARIO</t>
  </si>
  <si>
    <t>VALOR DE COTIZACIÓN</t>
  </si>
  <si>
    <t>VENCIMIENTO</t>
  </si>
  <si>
    <t>INVERSIÓN TEMPORARIA</t>
  </si>
  <si>
    <t>ANEXO III</t>
  </si>
  <si>
    <t>VALORES DE ORIGEN</t>
  </si>
  <si>
    <t>DEPRECIACIONES</t>
  </si>
  <si>
    <t>NETO RESULTANTE</t>
  </si>
  <si>
    <t>VALORES AL INCIO</t>
  </si>
  <si>
    <t>ALTAS</t>
  </si>
  <si>
    <t>BAJAS</t>
  </si>
  <si>
    <t>VALORES AL CIERRE</t>
  </si>
  <si>
    <t>ACUMULADA AL INICIO</t>
  </si>
  <si>
    <t>DEPRECIACIÓN DEL PERIODO</t>
  </si>
  <si>
    <t>ACUMULADAS AL CIERRE</t>
  </si>
  <si>
    <t>4.3) Diferencia de cambio en moneda extranjera</t>
  </si>
  <si>
    <t>5.6</t>
  </si>
  <si>
    <t>Los estados financieros fuerón preparados utilizando como principal criterio de valuación el costo histórico, con las excepciones que se mencionan en el numeral 2.</t>
  </si>
  <si>
    <t>Gs. 35.000.000.000-</t>
  </si>
  <si>
    <t xml:space="preserve">El Capital Social de la entidad de acuerdo con el Acta N° 28 de fecha 25/03/2022 es de Gs. 40.000.000.000 (guaraníes cuarenta mil millones) </t>
  </si>
  <si>
    <t>Banco Itau Paraguay S.A.</t>
  </si>
  <si>
    <t>Banco Itau Paraguay S.A</t>
  </si>
  <si>
    <t>Fondo de Inversion Eco Forestal I</t>
  </si>
  <si>
    <t>Fondo Mutuo Crecimiento Renta Fija en Gs</t>
  </si>
  <si>
    <t>Fondo Mutuo Disponible Renta Fija en Gs</t>
  </si>
  <si>
    <t>Fondo de Inversion Naves Industriales</t>
  </si>
  <si>
    <t>Fondo M. Disponible Dolares Americanos</t>
  </si>
  <si>
    <t>Fondo Mutuo Para Todos Renta Fija en Gs</t>
  </si>
  <si>
    <t>Impuesto</t>
  </si>
  <si>
    <t>Intereses de Vto</t>
  </si>
  <si>
    <t>Banco GNB Paraguay S.A</t>
  </si>
  <si>
    <t>Créditos al Personal</t>
  </si>
  <si>
    <t>Dividendos Cobrados</t>
  </si>
  <si>
    <t>Gastos Bancarios</t>
  </si>
  <si>
    <t>TOTAL ACTIVO</t>
  </si>
  <si>
    <t>TOTAL PASIVO</t>
  </si>
  <si>
    <t>POSICIÓN NETA</t>
  </si>
  <si>
    <t>PERDIDA/GANANCIA</t>
  </si>
  <si>
    <t>PARAGUAY FUNDS ADMINISTRADORA DE FONDOS MUTUOS S.A. ha sido constituida por Escritura Pública N.º 41, de fecha 20 de octubre de 2006, pasada ante la Esc. Karen Alice Notario Frutos, en la que constan su denominación, domicilio, duración, objeto, formas de administración y demás requisitos legales para su funcionamiento, inscripta en la Dirección General de los Registros Públicos en la Sección Personas Jurídicas y Asociaciones bajo el N.º 212, folio 2859, Serie “D”, en fecha 19 de febrero de 2007; y en el registro Público de Comercio, bajo el N.º 112, Serie “E”, folio 873 y siguientes, Sección Contratos, en fecha 19 de febrero de 2007. Posteriormente complementada por Escritura Pública N.º 3 de fecha 11 de enero de 2007, autorizada por la N. P. Karen Alice Notario Frutos, de cuyo testimonio se tomó razón en la Dirección General de los Registros Públicos, Sección Personas Jurídicas y Asociaciones, bajo el N.º 23, al folio 2872, Serie “D”, y en el Registro Público de Comercio, bajo el N.º 113, Serie “E”, al folio 886 y siguientes, Sección Contratos, ambas del 19 de febrero de 2007. Y por Escritura Pública Complementaria N.º 125, de fecha 24 de julio de 2008, pasada ante el Esc. Martín José Troche Robbiani, inscripta en la Dirección General de los Registros Públicos en la Sección Personas Jurídicas y Asociaciones bajo el N.º 355, folio 4420 y siguientes, Serie ”B”; y en el registro Público de Comercio, bajo el N.º 534, Serie “D”, folio 5488, Sección Contratos, en fecha 24/07/2008. Por Escritura Pública N.º 489 de fecha 29/07/2013 y Escritura Pública Complementaria N.º 984 de fecha 07/11/2013, pasada ante el Esc. Luis Enrique Peroni Giralt, se ha formalizado la Protocolización de las Actas de Asambleas Generales Extraordinaria de accionistas N.º 11/2012 de fecha 18/10/2012 y culminada luego del cuarto intermedio según Acta N.º 12/2012 de fecha 15/11/2012 en la que se modificó la denominación social por CADIEM Administradora de Fondos Mutuos S.A. y se modificaron sus estatutos sociales y la Asamblea General Ordinaria N.º 13/2013 de fecha 30/04/2013, la cual pasó a cuarto intermedio y prosiguió según Acta N.º 14/2013 de fecha 30/05/2013; inscriptas en la Dirección Gral. de Registros Públicos en el Registro de Personas Jurídicas y Asociaciones bajo el N.º 1399 folio 14709 y siguientes, Serie E, en fecha 27/11/2013; y en el Registro Público de Comercio, Reg. de Contratos, bajo el N.º 366, al folio 2825 y siguientes, Serie H, en fecha 27/11/2013. Por Escritura Pública N.º 1227 de fecha 28/12/2016, pasada ante el Esc. Luis Enrique Peroni Giralt, se ha formalizado la Protocolización de las Actas de Asambleas Generales Extraordinaria de accionistas N.º 17/2016 de fecha 30/03/2016 en la que se modificó la denominación social por CADIEM Administradora de Fondos Patrimoniales de Inversión S.A. y se modificaron sus estatutos sociales; inscriptas en la Dirección Gral. de Registros Públicos en el Registro de Personas Jurídicas y Asociaciones bajo el N.º 1 folio 01 y siguientes, Serie Comercial, en fecha 02/02/2017; y en el Registro Público de Comercio, Reg. de Contratos, bajo el N.º 01, al folio 1 al 20, Serie Comercial, en fecha 02/02/2017.</t>
  </si>
  <si>
    <t>ESTADO DE CAMBIOS EN EL PATRIMONIO NETO</t>
  </si>
  <si>
    <t>5.5</t>
  </si>
  <si>
    <t>Gloria Beatriz Ayala Person</t>
  </si>
  <si>
    <t>César Esteban Paredes Franco</t>
  </si>
  <si>
    <t>Cadiem Casa de Bolsa S.A.</t>
  </si>
  <si>
    <r>
      <t>- Moneda de Cuenta:</t>
    </r>
    <r>
      <rPr>
        <sz val="11"/>
        <color theme="1"/>
        <rFont val="Gantari"/>
      </rPr>
      <t xml:space="preserve"> Los presentes estados contables han sido preparados en base a la moneda oficial del Paraguay, el guaraní.</t>
    </r>
  </si>
  <si>
    <r>
      <t>-Valuaciones:</t>
    </r>
    <r>
      <rPr>
        <sz val="11"/>
        <color theme="1"/>
        <rFont val="Gantari"/>
      </rPr>
      <t xml:space="preserve"> Los estados contables han sido preparados basados en valores históricos.</t>
    </r>
  </si>
  <si>
    <r>
      <t>-Reconocimiento de Ganancias y Pérdidas:</t>
    </r>
    <r>
      <rPr>
        <sz val="11"/>
        <color theme="1"/>
        <rFont val="Gantari"/>
      </rPr>
      <t xml:space="preserve"> Las ganancias son registradas como ingresos en función a su devengamiento, independientemente de su realización. Las pérdidas se registran cuando se conocen.</t>
    </r>
  </si>
  <si>
    <r>
      <t>-Previsiones:</t>
    </r>
    <r>
      <rPr>
        <sz val="11"/>
        <color theme="1"/>
        <rFont val="Gantari"/>
      </rPr>
      <t xml:space="preserve"> Las previsiones no son utilizadas.</t>
    </r>
  </si>
  <si>
    <r>
      <t>-Información del Estado de Flujo de Efectivo:</t>
    </r>
    <r>
      <rPr>
        <sz val="11"/>
        <color theme="1"/>
        <rFont val="Gantari"/>
      </rPr>
      <t xml:space="preserve"> el modelo del Estado de Flujo de Efectivo que forma parte corresponde a la estructura normalmente utilizada por el Método directo, según el cual se presentan por separado las principales categorías de cobros y pagos en términos brutos. El procedimiento involucra la identificación de la parte de efectivo de cada partida del estado de resultados.</t>
    </r>
  </si>
  <si>
    <r>
      <t xml:space="preserve">5.1) Disponibilidades: </t>
    </r>
    <r>
      <rPr>
        <sz val="11"/>
        <color theme="1"/>
        <rFont val="Gantari"/>
      </rPr>
      <t>El detalle es el siguiente</t>
    </r>
  </si>
  <si>
    <r>
      <t xml:space="preserve">5.2) Créditos: </t>
    </r>
    <r>
      <rPr>
        <sz val="11"/>
        <color theme="1"/>
        <rFont val="Gantari"/>
      </rPr>
      <t>El detalle de Créditos Corrientes y No Corrientes es el siguiente</t>
    </r>
  </si>
  <si>
    <r>
      <t xml:space="preserve">5.3) Documentos y Cuentas por Pagar </t>
    </r>
    <r>
      <rPr>
        <sz val="11"/>
        <color theme="1"/>
        <rFont val="Gantari"/>
      </rPr>
      <t>El detalle es el siguiente</t>
    </r>
  </si>
  <si>
    <r>
      <t xml:space="preserve">5.5) Ingresos </t>
    </r>
    <r>
      <rPr>
        <sz val="11"/>
        <color theme="1"/>
        <rFont val="Gantari"/>
      </rPr>
      <t>El detalle es el siguiente</t>
    </r>
  </si>
  <si>
    <r>
      <t xml:space="preserve">5.6) Egresos </t>
    </r>
    <r>
      <rPr>
        <sz val="11"/>
        <color theme="1"/>
        <rFont val="Gantari"/>
      </rPr>
      <t>El detalle es el siguiente</t>
    </r>
  </si>
  <si>
    <t>Auditor Interno</t>
  </si>
  <si>
    <t>a) Accionista Mayoritario - 84,90%</t>
  </si>
  <si>
    <t>Los estados financieros se han preparado de acuerdo con normas contables y criterios de valuación dictados por la Super Intendencia de Valores y con normas dictadas por el Consejo de Contadores Públicos del Paraguay.
La moneda funcional y de presentación de los estados financieros de la entidad es el guaraní, la moneda local de Paraguay.
Dado que la inflación acumulada en los últimos tres años, calculada a base del Índice de Precios al Consumidor emitido por el Banco Central del Paraguay, ha sido inferior al 100%, los estados financieros se presentan en unidad de medida heterogénea. Consecuentemente los estados financieros no fueron expresados en moneda homogénea de poder adquisitivo constante.</t>
  </si>
  <si>
    <t>3) Elías Miguel Gelay</t>
  </si>
  <si>
    <t>4) Gloria Ayala Person</t>
  </si>
  <si>
    <t>Banco GNB Paraguay S.A.</t>
  </si>
  <si>
    <t>IVA</t>
  </si>
  <si>
    <t>OVM/OS</t>
  </si>
  <si>
    <t>(%) Votos</t>
  </si>
  <si>
    <t>Fecha de Operación</t>
  </si>
  <si>
    <t>Cod. Negociación</t>
  </si>
  <si>
    <t>Monto Inicial</t>
  </si>
  <si>
    <t>Monto Contable</t>
  </si>
  <si>
    <t>Fecha de Vencimiento</t>
  </si>
  <si>
    <t>Operaciones de Reporto</t>
  </si>
  <si>
    <t>ANEXO IV</t>
  </si>
  <si>
    <t>4) Personas y Empresas Vinculadas</t>
  </si>
  <si>
    <r>
      <t xml:space="preserve">Créditos por Repo </t>
    </r>
    <r>
      <rPr>
        <b/>
        <sz val="8"/>
        <color rgb="FF000000"/>
        <rFont val="Gantari"/>
      </rPr>
      <t>(*)</t>
    </r>
  </si>
  <si>
    <t>Cuentas a Cobrar</t>
  </si>
  <si>
    <t xml:space="preserve">TOTAL  </t>
  </si>
  <si>
    <t>INGRESOS</t>
  </si>
  <si>
    <t>GASTOS</t>
  </si>
  <si>
    <t>TOTAL GASTOS</t>
  </si>
  <si>
    <t>ANEXO V</t>
  </si>
  <si>
    <t>Anexo V</t>
  </si>
  <si>
    <t>Anexo III</t>
  </si>
  <si>
    <t>Composición de saldos con relacionadas</t>
  </si>
  <si>
    <t>RELACION</t>
  </si>
  <si>
    <t>TIPO DE OPERACIÓN</t>
  </si>
  <si>
    <t>CADIEM CBSA</t>
  </si>
  <si>
    <t>Controlante</t>
  </si>
  <si>
    <t>Agente Colocador</t>
  </si>
  <si>
    <t>Fátima Flecha</t>
  </si>
  <si>
    <t>Directora Financiera</t>
  </si>
  <si>
    <t>Reporto</t>
  </si>
  <si>
    <t>Aranceles por Operación</t>
  </si>
  <si>
    <t>Anticipo IRE</t>
  </si>
  <si>
    <t>Directora Comercial</t>
  </si>
  <si>
    <t>Director de Fondos</t>
  </si>
  <si>
    <t>5) Auditor Externo Independiente</t>
  </si>
  <si>
    <t>BCA - Benítez Codas &amp; Asociados</t>
  </si>
  <si>
    <t>SIV N° AE015</t>
  </si>
  <si>
    <t>Avenida Brasilia 707 Asunción - Paraguay</t>
  </si>
  <si>
    <t>021 212 505</t>
  </si>
  <si>
    <r>
      <rPr>
        <sz val="11"/>
        <color theme="1"/>
        <rFont val="Gantari"/>
      </rPr>
      <t xml:space="preserve"> </t>
    </r>
    <r>
      <rPr>
        <b/>
        <sz val="11"/>
        <color theme="1"/>
        <rFont val="Gantari"/>
      </rPr>
      <t>-Valuación de Bienes de Uso:</t>
    </r>
    <r>
      <rPr>
        <sz val="11"/>
        <color theme="1"/>
        <rFont val="Gantari"/>
      </rPr>
      <t xml:space="preserve"> Al 31 de diciembre de 2019 los bienes de uso se exponen a su costo histórico revaluado a partir del año siguiente al de su incorporación, de acuerdo con lo establecido en el artículo 12 de la Ley Nº 125/91, menos la correspondiente depreciación acumulada. El incremento neto por revaluación se acredita a la cuenta Reserva de Revalúo del patrimonio neto. La depreciación de los bienes de uso es calculada por el método de línea recta a partir del año siguiente de su incorporación, aplicando las tasas anuales determinadas con base en la vida útil de los bienes.
A partir del ejercicio 2020, los bienes de uso se exponen a su costo histórico, revaluado hasta el 31 de diciembre de 2019, menos la correspondiente depreciación acumulada de acuerdo con lo establecido en la Ley 6.380/19. La cuota de depreciación es calculada por el método de línea recta sobre el valor neto contable menos el valor residual de los bienes al 31 de diciembre de 2019, lo que implica un cambio en la base de cálculo de la depreciación respecto al ejercicio anterior. El valor residual es calculado sobre el valor neto contable de los bienes al 31 de diciembre de 2019.
De acuerdo con lo establecido por la Ley 6.380/19, el Poder Ejecutivo podrá establecer el revalúo obligatorio de los bienes del activo fijo, cuando la variación del Índice de Precios al Consumo determinado por el Banco Central del Paraguay alcance al menos el 20% acumulado a partir del ejercicio 2019. El reconocimiento del revalúo obligatorio formará parte de una reserva patrimonial cuyo único destino podrá ser la capitalización.</t>
    </r>
  </si>
  <si>
    <t>Otros Creditos</t>
  </si>
  <si>
    <t>Anticipo Cliente</t>
  </si>
  <si>
    <t>José Monges</t>
  </si>
  <si>
    <t>Sub-Total</t>
  </si>
  <si>
    <t>T.C.</t>
  </si>
  <si>
    <t>Total Gs</t>
  </si>
  <si>
    <t>INVERSIÓN PERMANENTE</t>
  </si>
  <si>
    <t>NO APLICA</t>
  </si>
  <si>
    <t>Bienes de uso</t>
  </si>
  <si>
    <t>Directora de Negocios</t>
  </si>
  <si>
    <t>Por Servicios</t>
  </si>
  <si>
    <t>Jose Monges</t>
  </si>
  <si>
    <t>Cadiem AFPISA</t>
  </si>
  <si>
    <t>Fondo de Inversion Inmobiliario Orquideas</t>
  </si>
  <si>
    <t>Op Reporto</t>
  </si>
  <si>
    <t>OK</t>
  </si>
  <si>
    <t xml:space="preserve">R U B R O </t>
  </si>
  <si>
    <t>VALORES ORIGINALES</t>
  </si>
  <si>
    <t>Valores al inicio</t>
  </si>
  <si>
    <t>Altas</t>
  </si>
  <si>
    <t>Bajas</t>
  </si>
  <si>
    <t>Valores al Cierre</t>
  </si>
  <si>
    <t>Acumuladas al inicio</t>
  </si>
  <si>
    <t>Depreciación del Período</t>
  </si>
  <si>
    <t>Acumuladas al Cierre</t>
  </si>
  <si>
    <t xml:space="preserve">Anexo IV </t>
  </si>
  <si>
    <t>ESTADO DE FLUJO DE EFECTIVO</t>
  </si>
  <si>
    <t>Las 9 notas y el Anexo I, II, III, IV, V que se acompañan forman parte integral de los estados financieros.</t>
  </si>
  <si>
    <t>Gastos Recuperables</t>
  </si>
  <si>
    <t>Tipo de cambio comprador DNIT</t>
  </si>
  <si>
    <t>Deudas Fiscales</t>
  </si>
  <si>
    <t xml:space="preserve">Banco Continental S.A.E.CA Cta Cte </t>
  </si>
  <si>
    <t>Las partidas de activos y pasivos en moneda extranjera fueron valuadas al tipo de cambio de cierre proporcionado por la Dirección Nacional de Ingresos Tributarios (DNIT), hasta el mes de diciembre del 2024, el cual no difiere significativamente respecto del vigente en el mercado libre de cambios, y de acuerdo a la Resolución SV. SG.N° 00003/2024 se considera la cotización Referencial Mensual, publicada por el Banco Central del Paraguay.</t>
  </si>
  <si>
    <t>Créditos por Repo</t>
  </si>
  <si>
    <t>Egresos con Relacionadas</t>
  </si>
  <si>
    <t>Director de Tecnología </t>
  </si>
  <si>
    <t>Nicolás González</t>
  </si>
  <si>
    <t>Virginia Amambay Cardozo</t>
  </si>
  <si>
    <t>Préstamos</t>
  </si>
  <si>
    <t>Licencias</t>
  </si>
  <si>
    <t>Oficial de Cumplimiento</t>
  </si>
  <si>
    <t>Comisiones a Pagar</t>
  </si>
  <si>
    <t>Honorarios a Pagar</t>
  </si>
  <si>
    <t>Mejora en Predio Ajeno</t>
  </si>
  <si>
    <t>Muebles y Útiles</t>
  </si>
  <si>
    <t>Equipos de Oficina</t>
  </si>
  <si>
    <t>Equipo de Informática</t>
  </si>
  <si>
    <t>Aranceles SIV</t>
  </si>
  <si>
    <t>Documentos a rendir</t>
  </si>
  <si>
    <t>SALDO AL 31/12/2025</t>
  </si>
  <si>
    <t>Fondo de Inversión Link Center</t>
  </si>
  <si>
    <t>SERIE</t>
  </si>
  <si>
    <t>Saldo al 31/12/2025</t>
  </si>
  <si>
    <t>Cadiem CB - Controlante</t>
  </si>
  <si>
    <t>Fatima Flecha</t>
  </si>
  <si>
    <t>Valuación de Cartera</t>
  </si>
  <si>
    <t>EEPN</t>
  </si>
  <si>
    <r>
      <t xml:space="preserve">5.7) Patrimonio </t>
    </r>
    <r>
      <rPr>
        <sz val="11"/>
        <color theme="1"/>
        <rFont val="Gantari"/>
      </rPr>
      <t>El detalle es el siguiente</t>
    </r>
  </si>
  <si>
    <t>Con el objetivo de mejorar la comparabilidad de la información presentada, determinadas partidas del periodo comparativo han sido reclasificadas y/o reexpresadas para adecuarlas a los criterios de presentación del ejercicio actual. Dichas reclasificaciones no afectan el resultado del ejercicio ni el patrimonio neto previamente reportado.</t>
  </si>
  <si>
    <r>
      <t xml:space="preserve"> -Política de Inversiones:</t>
    </r>
    <r>
      <rPr>
        <sz val="11"/>
        <color theme="1"/>
        <rFont val="Gantari"/>
      </rPr>
      <t xml:space="preserve"> 
Reconocimiento y medición inicial; los instrumentos financieros son reconocidos inicialmente a su costo de adquisición, formando parte del activo.
Medición posterior; mientras los instrumentos permanecen en cartera, son valuados a costo más los rendimientos devengados, calculados en base a la tasa nominal del instrumento.
Los ingresos por devengamiento son reconocidos en resultados del periodo, con contrapartida en el valor del activo, incrementando el valor en libros de los instrumentos.
Reconocimiento de ingresos por venta; al momento de la enajenación de los instrumentos financieros, el ingreso correspondiente es reconocido en el estado de resultados dentro del rubro “Venta de cartera propia”.
Determinación del costo de venta; el costo de venta de los instrumentos enajenados se determina utilizando el método de costo promedio ponderado, considerando el valor en libros de los instrumentos al momento de su venta.</t>
    </r>
  </si>
  <si>
    <t>Operación en Reporto</t>
  </si>
  <si>
    <t>Las inversiones a corto plazo corresponden a instrumentos financieros adquiridos en el marco de la operativa de intermediación y negociación de la Sociedad.
Dichos instrumentos se valúan a su costo de adquisición, incorporando el devengamiento de los rendimientos financieros conforme a las condiciones nominales de cada título.
Los resultados generados por la compra y venta de estos instrumentos, así como los intereses devengados, son reconocidos en el resultado del ejercicio en el período en que se producen.</t>
  </si>
  <si>
    <t>CAMBIO AL 31/12/2025</t>
  </si>
  <si>
    <t xml:space="preserve">Tipo de cambio vendedor DNIT      </t>
  </si>
  <si>
    <t>Tipo de cambio comprador BCP</t>
  </si>
  <si>
    <t>Deudores por Operación</t>
  </si>
  <si>
    <t>Reporto/Servicios</t>
  </si>
  <si>
    <t>Operativo</t>
  </si>
  <si>
    <t>Administrativo</t>
  </si>
  <si>
    <t>Correspondiente al 30/06/2026, presentado en forma comparativa con el ejercicio cerrado al 31/12/2025</t>
  </si>
  <si>
    <t>Correspondiente al 30/06/2026, presentado en forma comparativa con el ejercicio cerrado al 30/06/2025.</t>
  </si>
  <si>
    <t>Información al 30/06/2026</t>
  </si>
  <si>
    <t>Monto Ajustado
30/06/2026
(Gs)</t>
  </si>
  <si>
    <t>Monto Ajustado
30/06/2025
(Gs)</t>
  </si>
  <si>
    <t>Composición de la Inversión al 30/06/2026</t>
  </si>
  <si>
    <t>Saldo al 30/06/2026</t>
  </si>
  <si>
    <t xml:space="preserve"> Resultado Acumulado</t>
  </si>
  <si>
    <t>Aguinaldo</t>
  </si>
  <si>
    <t>Gratificacion Especial - Premio</t>
  </si>
  <si>
    <t>Efectivo generado (usado) por otras actividades</t>
  </si>
  <si>
    <t>Tipo de Cambio 30/06/2026</t>
  </si>
  <si>
    <t>Tipo de Cambio 30/06/2025</t>
  </si>
  <si>
    <t>ACCIONES</t>
  </si>
  <si>
    <t>ELECTROBAN S.A.E.C.A.</t>
  </si>
  <si>
    <t>PYFRI09F9511</t>
  </si>
  <si>
    <t>BONO CORPORATIVO</t>
  </si>
  <si>
    <t>FRIGORIFICO CONCEPCION S.A.</t>
  </si>
  <si>
    <t>PYFRI08F9058</t>
  </si>
  <si>
    <t>PYTEL01F2070</t>
  </si>
  <si>
    <t xml:space="preserve">IMPORT CENTER S.A </t>
  </si>
  <si>
    <t>PYIBI10F0009</t>
  </si>
  <si>
    <t>PYIBI11F0008</t>
  </si>
  <si>
    <t>PYIBI12F0007</t>
  </si>
  <si>
    <t xml:space="preserve">CECON </t>
  </si>
  <si>
    <t>PYIBI13F0006</t>
  </si>
  <si>
    <t>QUIMISUR S.A.E.C.A.</t>
  </si>
  <si>
    <t>PYQUS01F1045</t>
  </si>
  <si>
    <t>GRUPO VAZQUEZ S.A.E.</t>
  </si>
  <si>
    <t>PYFIN01F0207</t>
  </si>
  <si>
    <t>INDEX S.A.C.I.</t>
  </si>
  <si>
    <t>PYELEP0V0111</t>
  </si>
  <si>
    <t>IBI S.A.E.C.A.</t>
  </si>
  <si>
    <t>PYELEP0V0129</t>
  </si>
  <si>
    <t>ITTI S.A.E.C.A.</t>
  </si>
  <si>
    <t>PYELEP0V0137</t>
  </si>
  <si>
    <t>BONO FINANCIERO</t>
  </si>
  <si>
    <t>ZETA BANCO S.A.E.C.A.</t>
  </si>
  <si>
    <t>PYELEP0V0145</t>
  </si>
  <si>
    <t>BONO SUBORDINADO</t>
  </si>
  <si>
    <t xml:space="preserve">BANCO CONTINENTAL </t>
  </si>
  <si>
    <t>BONO DEL TESORO</t>
  </si>
  <si>
    <t>MINISTERIO DE ECONOMIA</t>
  </si>
  <si>
    <t>ALEMÁN PARAGUAYO CANADIENSE S.A.</t>
  </si>
  <si>
    <t>GRUPO VAZQUEZ S.A.E</t>
  </si>
  <si>
    <t>PYTNA01F0886</t>
  </si>
  <si>
    <t>PYAPC04F0922</t>
  </si>
  <si>
    <t>PYAPC02F0908</t>
  </si>
  <si>
    <t>PYAPC03F0915</t>
  </si>
  <si>
    <t>PYGVA06F2361</t>
  </si>
  <si>
    <t>Raúl Sanchez</t>
  </si>
  <si>
    <t>Fondo Mutuo Proyeccion Guaranies</t>
  </si>
  <si>
    <t>Fondo Mutuo Proyeccion Dolares</t>
  </si>
  <si>
    <t>Fondos Mutuos</t>
  </si>
  <si>
    <t>Premios</t>
  </si>
  <si>
    <t>Composición de Intangibles al 30/06/2026</t>
  </si>
  <si>
    <t>Maquinarias y Equipos</t>
  </si>
  <si>
    <t>Amambay Cardozo</t>
  </si>
  <si>
    <t>Auditora Interna</t>
  </si>
  <si>
    <t>César Paredes</t>
  </si>
  <si>
    <t>Gs. 28.850.000.000-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</si>
</sst>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 #,##0_ ;_ * \-#,##0_ ;_ * &quot;-&quot;_ ;_ @_ "/>
    <numFmt numFmtId="43" formatCode="_ * #,##0.00_ ;_ * \-#,##0.00_ ;_ * &quot;-&quot;??_ ;_ @_ "/>
    <numFmt numFmtId="164" formatCode="_ * #,##0.00_ ;_ * \-#,##0.00_ ;_ * &quot;-&quot;_ ;_ @_ "/>
    <numFmt numFmtId="165" formatCode="_(* #,##0_);_(* \(#,##0\);_(* &quot;-&quot;_);_(@_)"/>
    <numFmt numFmtId="166" formatCode="#,##0_);\(#,##0\);\ &quot;-&quot;_)"/>
    <numFmt numFmtId="167" formatCode="_(* #,##0.00_);_(* \(#,##0.00\);_(* &quot;-&quot;??_);_(@_)"/>
    <numFmt numFmtId="168" formatCode="[$-409]mmm\-yy;@"/>
    <numFmt numFmtId="169" formatCode="_(* #,##0.00_);_(* \(#,##0.00\);_(* &quot;-&quot;_);_(@_)"/>
  </numFmts>
  <fonts count="28" x14ac:knownFonts="1">
    <font>
      <sz val="11"/>
      <color theme="1"/>
      <name val="Calibri"/>
      <family val="2"/>
      <scheme val="minor"/>
    </font>
    <font>
      <sz val="11"/>
      <color theme="1"/>
      <name val="Calibri"/>
      <family val="2"/>
      <scheme val="minor"/>
    </font>
    <font>
      <sz val="10"/>
      <name val="Arial"/>
      <family val="2"/>
    </font>
    <font>
      <sz val="10"/>
      <name val="Verdana"/>
      <family val="2"/>
    </font>
    <font>
      <sz val="8"/>
      <name val="Verdana"/>
      <family val="2"/>
    </font>
    <font>
      <sz val="10"/>
      <color indexed="8"/>
      <name val="Arial"/>
      <family val="2"/>
    </font>
    <font>
      <u/>
      <sz val="11"/>
      <color theme="10"/>
      <name val="Calibri"/>
      <family val="2"/>
      <scheme val="minor"/>
    </font>
    <font>
      <sz val="11"/>
      <color theme="1"/>
      <name val="Gantari"/>
    </font>
    <font>
      <u/>
      <sz val="11"/>
      <color theme="10"/>
      <name val="Gantari"/>
    </font>
    <font>
      <b/>
      <sz val="11"/>
      <color theme="1"/>
      <name val="Gantari"/>
    </font>
    <font>
      <u/>
      <sz val="11"/>
      <color theme="1"/>
      <name val="Gantari"/>
    </font>
    <font>
      <b/>
      <sz val="11"/>
      <name val="Gantari"/>
    </font>
    <font>
      <sz val="11"/>
      <name val="Gantari"/>
    </font>
    <font>
      <b/>
      <u/>
      <sz val="11"/>
      <color theme="1"/>
      <name val="Gantari"/>
    </font>
    <font>
      <b/>
      <sz val="11"/>
      <color indexed="8"/>
      <name val="Gantari"/>
    </font>
    <font>
      <b/>
      <u/>
      <sz val="11"/>
      <name val="Gantari"/>
    </font>
    <font>
      <b/>
      <i/>
      <sz val="11"/>
      <name val="Gantari"/>
    </font>
    <font>
      <sz val="8"/>
      <name val="Gantari"/>
    </font>
    <font>
      <i/>
      <sz val="11"/>
      <name val="Gantari"/>
    </font>
    <font>
      <sz val="11"/>
      <color theme="0"/>
      <name val="Gantari"/>
    </font>
    <font>
      <b/>
      <u/>
      <sz val="11"/>
      <color indexed="8"/>
      <name val="Gantari"/>
    </font>
    <font>
      <sz val="11"/>
      <color indexed="8"/>
      <name val="Gantari"/>
    </font>
    <font>
      <sz val="11"/>
      <color rgb="FFFF0000"/>
      <name val="Gantari"/>
    </font>
    <font>
      <b/>
      <sz val="8"/>
      <color rgb="FF000000"/>
      <name val="Gantari"/>
    </font>
    <font>
      <sz val="11"/>
      <color rgb="FF000000"/>
      <name val="Gantari"/>
    </font>
    <font>
      <sz val="8"/>
      <color theme="1"/>
      <name val="Gantari"/>
    </font>
    <font>
      <sz val="11"/>
      <color theme="1"/>
      <name val="Calibri"/>
      <family val="2"/>
    </font>
    <font>
      <sz val="11"/>
      <color rgb="FF000000"/>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9" tint="-0.249977111117893"/>
        <bgColor indexed="64"/>
      </patternFill>
    </fill>
    <fill>
      <patternFill patternType="solid">
        <fgColor theme="0"/>
        <bgColor indexed="64"/>
      </patternFill>
    </fill>
    <fill>
      <patternFill patternType="solid">
        <fgColor rgb="FFFFFFFF"/>
        <bgColor rgb="FF000000"/>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s>
  <cellStyleXfs count="18">
    <xf numFmtId="0" fontId="0" fillId="0" borderId="0"/>
    <xf numFmtId="41" fontId="1" fillId="0" borderId="0" applyFont="0" applyFill="0" applyBorder="0" applyAlignment="0" applyProtection="0"/>
    <xf numFmtId="0" fontId="2" fillId="0" borderId="0" applyNumberFormat="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2" fillId="0" borderId="0"/>
    <xf numFmtId="0" fontId="3" fillId="0" borderId="0"/>
    <xf numFmtId="0" fontId="2" fillId="0" borderId="0"/>
    <xf numFmtId="0" fontId="3" fillId="0" borderId="0"/>
    <xf numFmtId="9" fontId="4" fillId="0" borderId="0" applyFont="0" applyFill="0" applyBorder="0" applyAlignment="0" applyProtection="0"/>
    <xf numFmtId="167" fontId="4" fillId="0" borderId="0" applyFont="0" applyFill="0" applyBorder="0" applyAlignment="0" applyProtection="0"/>
    <xf numFmtId="0" fontId="2" fillId="0" borderId="0"/>
    <xf numFmtId="0" fontId="2" fillId="0" borderId="0"/>
    <xf numFmtId="0" fontId="5" fillId="0" borderId="0"/>
    <xf numFmtId="0" fontId="6" fillId="0" borderId="0" applyNumberFormat="0" applyFill="0" applyBorder="0" applyAlignment="0" applyProtection="0"/>
    <xf numFmtId="41" fontId="1" fillId="0" borderId="0" applyFont="0" applyFill="0" applyBorder="0" applyAlignment="0" applyProtection="0"/>
    <xf numFmtId="167" fontId="1" fillId="0" borderId="0" applyFont="0" applyFill="0" applyBorder="0" applyAlignment="0" applyProtection="0"/>
    <xf numFmtId="0" fontId="2" fillId="0" borderId="0"/>
  </cellStyleXfs>
  <cellXfs count="488">
    <xf numFmtId="0" fontId="0" fillId="0" borderId="0" xfId="0"/>
    <xf numFmtId="0" fontId="7" fillId="0" borderId="0" xfId="0" applyFont="1"/>
    <xf numFmtId="0" fontId="8" fillId="0" borderId="0" xfId="14" applyFont="1"/>
    <xf numFmtId="166" fontId="11" fillId="0" borderId="1" xfId="0" applyNumberFormat="1" applyFont="1" applyBorder="1" applyAlignment="1">
      <alignment horizontal="center" vertical="center" wrapText="1"/>
    </xf>
    <xf numFmtId="168" fontId="11" fillId="0" borderId="6" xfId="0" applyNumberFormat="1" applyFont="1" applyBorder="1" applyAlignment="1">
      <alignment horizontal="center" vertical="center" wrapText="1"/>
    </xf>
    <xf numFmtId="166" fontId="11" fillId="0" borderId="1" xfId="0" applyNumberFormat="1" applyFont="1" applyBorder="1" applyAlignment="1" applyProtection="1">
      <alignment horizontal="center" vertical="center" wrapText="1"/>
      <protection locked="0"/>
    </xf>
    <xf numFmtId="9" fontId="11" fillId="0" borderId="1" xfId="9" applyFont="1" applyFill="1" applyBorder="1" applyAlignment="1" applyProtection="1">
      <alignment horizontal="center" vertical="center" wrapText="1"/>
      <protection locked="0"/>
    </xf>
    <xf numFmtId="168" fontId="11" fillId="0" borderId="1" xfId="0" applyNumberFormat="1" applyFont="1" applyBorder="1" applyAlignment="1">
      <alignment horizontal="center" vertical="center" wrapText="1"/>
    </xf>
    <xf numFmtId="0" fontId="12" fillId="0" borderId="4" xfId="13" applyFont="1" applyBorder="1" applyAlignment="1">
      <alignment horizontal="left" vertical="center"/>
    </xf>
    <xf numFmtId="14" fontId="11" fillId="0" borderId="1" xfId="7" applyNumberFormat="1" applyFont="1" applyBorder="1" applyAlignment="1">
      <alignment horizontal="center" vertical="center"/>
    </xf>
    <xf numFmtId="41" fontId="11" fillId="0" borderId="1" xfId="1" applyFont="1" applyFill="1" applyBorder="1" applyAlignment="1" applyProtection="1">
      <alignment horizontal="center" vertical="center"/>
    </xf>
    <xf numFmtId="41" fontId="11" fillId="0" borderId="1" xfId="1" applyFont="1" applyBorder="1" applyAlignment="1">
      <alignment horizontal="center" vertical="center"/>
    </xf>
    <xf numFmtId="0" fontId="7" fillId="0" borderId="0" xfId="0" applyFont="1" applyAlignment="1">
      <alignment horizontal="left" wrapText="1"/>
    </xf>
    <xf numFmtId="17" fontId="11" fillId="0" borderId="1" xfId="5" applyNumberFormat="1" applyFont="1" applyBorder="1" applyAlignment="1">
      <alignment horizontal="center" vertical="center" wrapText="1"/>
    </xf>
    <xf numFmtId="0" fontId="11" fillId="0" borderId="5" xfId="13" applyFont="1" applyBorder="1" applyAlignment="1">
      <alignment horizontal="left"/>
    </xf>
    <xf numFmtId="166" fontId="12" fillId="0" borderId="6" xfId="0" applyNumberFormat="1" applyFont="1" applyBorder="1" applyAlignment="1" applyProtection="1">
      <alignment vertical="center" wrapText="1"/>
      <protection locked="0"/>
    </xf>
    <xf numFmtId="9" fontId="12" fillId="0" borderId="6" xfId="9" applyFont="1" applyFill="1" applyBorder="1" applyAlignment="1" applyProtection="1">
      <alignment vertical="center" wrapText="1"/>
      <protection locked="0"/>
    </xf>
    <xf numFmtId="0" fontId="7" fillId="0" borderId="1" xfId="0" applyFont="1" applyBorder="1" applyAlignment="1">
      <alignment horizontal="left"/>
    </xf>
    <xf numFmtId="14" fontId="7" fillId="0" borderId="1" xfId="1" applyNumberFormat="1" applyFont="1" applyBorder="1" applyAlignment="1">
      <alignment horizontal="right"/>
    </xf>
    <xf numFmtId="41" fontId="7" fillId="0" borderId="0" xfId="0" applyNumberFormat="1" applyFont="1"/>
    <xf numFmtId="0" fontId="9" fillId="0" borderId="5" xfId="0" applyFont="1" applyBorder="1"/>
    <xf numFmtId="0" fontId="9" fillId="0" borderId="7" xfId="0" applyFont="1" applyBorder="1"/>
    <xf numFmtId="41" fontId="9" fillId="0" borderId="1" xfId="1" applyFont="1" applyBorder="1" applyAlignment="1">
      <alignment horizontal="center"/>
    </xf>
    <xf numFmtId="41" fontId="11" fillId="0" borderId="7" xfId="1" applyFont="1" applyBorder="1" applyAlignment="1">
      <alignment horizontal="center"/>
    </xf>
    <xf numFmtId="164" fontId="7" fillId="0" borderId="1" xfId="1" applyNumberFormat="1" applyFont="1" applyBorder="1" applyAlignment="1">
      <alignment horizontal="center"/>
    </xf>
    <xf numFmtId="164" fontId="9" fillId="0" borderId="1" xfId="1" applyNumberFormat="1" applyFont="1" applyBorder="1" applyAlignment="1">
      <alignment horizontal="center"/>
    </xf>
    <xf numFmtId="164" fontId="12" fillId="0" borderId="7" xfId="1" applyNumberFormat="1" applyFont="1" applyBorder="1" applyAlignment="1">
      <alignment horizontal="center"/>
    </xf>
    <xf numFmtId="0" fontId="9" fillId="0" borderId="7" xfId="0" applyFont="1" applyBorder="1" applyAlignment="1">
      <alignment horizontal="center"/>
    </xf>
    <xf numFmtId="41" fontId="11" fillId="0" borderId="1" xfId="0" applyNumberFormat="1" applyFont="1" applyBorder="1"/>
    <xf numFmtId="0" fontId="11" fillId="0" borderId="1" xfId="0" applyFont="1" applyBorder="1"/>
    <xf numFmtId="0" fontId="7" fillId="0" borderId="0" xfId="0" applyFont="1" applyAlignment="1">
      <alignment horizontal="left" vertical="center"/>
    </xf>
    <xf numFmtId="0" fontId="9" fillId="0" borderId="0" xfId="0" applyFont="1"/>
    <xf numFmtId="0" fontId="9" fillId="0" borderId="0" xfId="0" applyFont="1" applyAlignment="1">
      <alignment horizontal="center" vertical="center" wrapText="1"/>
    </xf>
    <xf numFmtId="0" fontId="7" fillId="0" borderId="2" xfId="0" applyFont="1" applyBorder="1"/>
    <xf numFmtId="41" fontId="7" fillId="0" borderId="2" xfId="1" applyFont="1" applyBorder="1" applyAlignment="1">
      <alignment horizontal="center"/>
    </xf>
    <xf numFmtId="41" fontId="7" fillId="0" borderId="2" xfId="1" applyFont="1" applyBorder="1"/>
    <xf numFmtId="0" fontId="7" fillId="0" borderId="2" xfId="0" applyFont="1" applyBorder="1" applyAlignment="1">
      <alignment horizontal="center"/>
    </xf>
    <xf numFmtId="10" fontId="7" fillId="0" borderId="2" xfId="4" applyNumberFormat="1" applyFont="1" applyBorder="1"/>
    <xf numFmtId="0" fontId="7" fillId="0" borderId="3" xfId="0" applyFont="1" applyBorder="1"/>
    <xf numFmtId="41" fontId="7" fillId="0" borderId="3" xfId="1" applyFont="1" applyBorder="1" applyAlignment="1">
      <alignment horizontal="center"/>
    </xf>
    <xf numFmtId="41" fontId="7" fillId="0" borderId="3" xfId="1" applyFont="1" applyBorder="1"/>
    <xf numFmtId="0" fontId="7" fillId="0" borderId="3" xfId="0" applyFont="1" applyBorder="1" applyAlignment="1">
      <alignment horizontal="center"/>
    </xf>
    <xf numFmtId="10" fontId="7" fillId="0" borderId="3" xfId="4" applyNumberFormat="1" applyFont="1" applyBorder="1"/>
    <xf numFmtId="0" fontId="9" fillId="0" borderId="0" xfId="0" applyFont="1" applyAlignment="1">
      <alignment horizontal="left" wrapText="1"/>
    </xf>
    <xf numFmtId="0" fontId="9" fillId="0" borderId="0" xfId="0" applyFont="1" applyAlignment="1">
      <alignment horizontal="left" vertical="center" wrapText="1"/>
    </xf>
    <xf numFmtId="0" fontId="9" fillId="0" borderId="1" xfId="0" applyFont="1" applyBorder="1" applyAlignment="1">
      <alignment horizontal="center" vertical="center"/>
    </xf>
    <xf numFmtId="14" fontId="9" fillId="0" borderId="1" xfId="0" applyNumberFormat="1" applyFont="1" applyBorder="1" applyAlignment="1">
      <alignment horizontal="center" vertical="center"/>
    </xf>
    <xf numFmtId="0" fontId="9" fillId="0" borderId="1" xfId="0" applyFont="1" applyBorder="1" applyAlignment="1">
      <alignment horizontal="center" vertical="center" wrapText="1"/>
    </xf>
    <xf numFmtId="0" fontId="13" fillId="0" borderId="0" xfId="0" applyFont="1"/>
    <xf numFmtId="43" fontId="13" fillId="0" borderId="0" xfId="0" applyNumberFormat="1" applyFont="1"/>
    <xf numFmtId="0" fontId="7" fillId="0" borderId="1" xfId="0" applyFont="1" applyBorder="1" applyAlignment="1">
      <alignment vertical="center" wrapText="1"/>
    </xf>
    <xf numFmtId="164" fontId="7" fillId="0" borderId="1" xfId="0" applyNumberFormat="1" applyFont="1" applyBorder="1" applyAlignment="1">
      <alignment horizontal="center" vertical="center"/>
    </xf>
    <xf numFmtId="41" fontId="7" fillId="0" borderId="1" xfId="1" applyFont="1" applyBorder="1" applyAlignment="1">
      <alignment horizontal="center" vertical="center"/>
    </xf>
    <xf numFmtId="41" fontId="13" fillId="0" borderId="0" xfId="0" applyNumberFormat="1" applyFont="1"/>
    <xf numFmtId="166" fontId="11" fillId="0" borderId="2" xfId="0" applyNumberFormat="1" applyFont="1" applyBorder="1" applyAlignment="1">
      <alignment horizontal="center" vertical="center"/>
    </xf>
    <xf numFmtId="17" fontId="14" fillId="0" borderId="2" xfId="5" quotePrefix="1" applyNumberFormat="1" applyFont="1" applyBorder="1" applyAlignment="1">
      <alignment horizontal="center" vertical="center" wrapText="1"/>
    </xf>
    <xf numFmtId="0" fontId="12" fillId="0" borderId="3" xfId="13" applyFont="1" applyBorder="1"/>
    <xf numFmtId="166" fontId="12" fillId="0" borderId="3" xfId="0" applyNumberFormat="1" applyFont="1" applyBorder="1" applyAlignment="1" applyProtection="1">
      <alignment horizontal="right" vertical="center"/>
      <protection locked="0"/>
    </xf>
    <xf numFmtId="166" fontId="12" fillId="0" borderId="4" xfId="0" applyNumberFormat="1" applyFont="1" applyBorder="1" applyAlignment="1" applyProtection="1">
      <alignment horizontal="right" vertical="center"/>
      <protection locked="0"/>
    </xf>
    <xf numFmtId="166" fontId="11" fillId="0" borderId="17" xfId="0" applyNumberFormat="1" applyFont="1" applyBorder="1" applyAlignment="1">
      <alignment horizontal="right" vertical="center"/>
    </xf>
    <xf numFmtId="166" fontId="11" fillId="0" borderId="1" xfId="0" applyNumberFormat="1" applyFont="1" applyBorder="1" applyAlignment="1">
      <alignment horizontal="center" vertical="center"/>
    </xf>
    <xf numFmtId="166" fontId="11" fillId="0" borderId="6" xfId="0" applyNumberFormat="1" applyFont="1" applyBorder="1" applyAlignment="1">
      <alignment horizontal="center" vertical="center"/>
    </xf>
    <xf numFmtId="166" fontId="11" fillId="0" borderId="2" xfId="0" applyNumberFormat="1" applyFont="1" applyBorder="1" applyAlignment="1">
      <alignment vertical="center"/>
    </xf>
    <xf numFmtId="17" fontId="14" fillId="0" borderId="0" xfId="5" quotePrefix="1" applyNumberFormat="1" applyFont="1" applyAlignment="1">
      <alignment horizontal="center" vertical="center"/>
    </xf>
    <xf numFmtId="166" fontId="11" fillId="0" borderId="3" xfId="0" applyNumberFormat="1" applyFont="1" applyBorder="1" applyAlignment="1">
      <alignment vertical="center"/>
    </xf>
    <xf numFmtId="17" fontId="14" fillId="0" borderId="3" xfId="5" quotePrefix="1" applyNumberFormat="1" applyFont="1" applyBorder="1" applyAlignment="1">
      <alignment horizontal="center" vertical="center" wrapText="1"/>
    </xf>
    <xf numFmtId="166" fontId="12" fillId="0" borderId="0" xfId="0" applyNumberFormat="1" applyFont="1" applyAlignment="1" applyProtection="1">
      <alignment vertical="center"/>
      <protection locked="0"/>
    </xf>
    <xf numFmtId="166" fontId="12" fillId="0" borderId="3" xfId="0" applyNumberFormat="1" applyFont="1" applyBorder="1" applyAlignment="1" applyProtection="1">
      <alignment vertical="center"/>
      <protection locked="0"/>
    </xf>
    <xf numFmtId="0" fontId="11" fillId="0" borderId="3" xfId="13" applyFont="1" applyBorder="1"/>
    <xf numFmtId="166" fontId="11" fillId="0" borderId="0" xfId="0" applyNumberFormat="1" applyFont="1" applyAlignment="1" applyProtection="1">
      <alignment vertical="center"/>
      <protection locked="0"/>
    </xf>
    <xf numFmtId="166" fontId="11" fillId="0" borderId="3" xfId="0" applyNumberFormat="1" applyFont="1" applyBorder="1" applyAlignment="1" applyProtection="1">
      <alignment vertical="center"/>
      <protection locked="0"/>
    </xf>
    <xf numFmtId="166" fontId="12" fillId="0" borderId="8" xfId="0" applyNumberFormat="1" applyFont="1" applyBorder="1" applyAlignment="1" applyProtection="1">
      <alignment vertical="center"/>
      <protection locked="0"/>
    </xf>
    <xf numFmtId="166" fontId="11" fillId="0" borderId="1" xfId="0" applyNumberFormat="1" applyFont="1" applyBorder="1" applyAlignment="1">
      <alignment vertical="center"/>
    </xf>
    <xf numFmtId="166" fontId="11" fillId="0" borderId="16" xfId="0" applyNumberFormat="1" applyFont="1" applyBorder="1" applyAlignment="1">
      <alignment vertical="center"/>
    </xf>
    <xf numFmtId="0" fontId="12" fillId="0" borderId="8" xfId="13" applyFont="1" applyBorder="1"/>
    <xf numFmtId="166" fontId="11" fillId="0" borderId="2" xfId="0" applyNumberFormat="1" applyFont="1" applyBorder="1" applyAlignment="1" applyProtection="1">
      <alignment horizontal="center" vertical="center" wrapText="1"/>
      <protection locked="0"/>
    </xf>
    <xf numFmtId="9" fontId="11" fillId="0" borderId="1" xfId="9" applyFont="1" applyBorder="1" applyAlignment="1" applyProtection="1">
      <alignment horizontal="center" vertical="center" wrapText="1"/>
      <protection locked="0"/>
    </xf>
    <xf numFmtId="41" fontId="12" fillId="0" borderId="2" xfId="1" applyFont="1" applyBorder="1" applyAlignment="1" applyProtection="1">
      <alignment horizontal="left" vertical="center"/>
      <protection locked="0"/>
    </xf>
    <xf numFmtId="41" fontId="12" fillId="0" borderId="3" xfId="1" applyFont="1" applyBorder="1" applyAlignment="1" applyProtection="1">
      <alignment horizontal="left" vertical="center"/>
      <protection locked="0"/>
    </xf>
    <xf numFmtId="41" fontId="12" fillId="0" borderId="3" xfId="1" applyFont="1" applyBorder="1" applyAlignment="1">
      <alignment horizontal="left" vertical="center"/>
    </xf>
    <xf numFmtId="41" fontId="12" fillId="0" borderId="3" xfId="1" applyFont="1" applyBorder="1" applyAlignment="1">
      <alignment horizontal="center" vertical="center"/>
    </xf>
    <xf numFmtId="41" fontId="12" fillId="0" borderId="4" xfId="1" applyFont="1" applyBorder="1" applyAlignment="1">
      <alignment horizontal="left" vertical="center"/>
    </xf>
    <xf numFmtId="41" fontId="11" fillId="0" borderId="4" xfId="1" applyFont="1" applyBorder="1" applyAlignment="1" applyProtection="1">
      <alignment horizontal="center" vertical="center"/>
      <protection locked="0"/>
    </xf>
    <xf numFmtId="0" fontId="12" fillId="0" borderId="0" xfId="5" applyFont="1" applyAlignment="1">
      <alignment vertical="center"/>
    </xf>
    <xf numFmtId="0" fontId="11" fillId="0" borderId="2" xfId="13" applyFont="1" applyBorder="1"/>
    <xf numFmtId="166" fontId="11" fillId="0" borderId="2" xfId="0" applyNumberFormat="1" applyFont="1" applyBorder="1" applyAlignment="1" applyProtection="1">
      <alignment vertical="center"/>
      <protection locked="0"/>
    </xf>
    <xf numFmtId="41" fontId="12" fillId="0" borderId="3" xfId="1" applyFont="1" applyBorder="1" applyAlignment="1" applyProtection="1">
      <alignment vertical="center"/>
      <protection locked="0"/>
    </xf>
    <xf numFmtId="166" fontId="11" fillId="0" borderId="10" xfId="0" applyNumberFormat="1" applyFont="1" applyBorder="1" applyAlignment="1" applyProtection="1">
      <alignment vertical="center"/>
      <protection locked="0"/>
    </xf>
    <xf numFmtId="166" fontId="11" fillId="0" borderId="8" xfId="0" applyNumberFormat="1" applyFont="1" applyBorder="1" applyAlignment="1" applyProtection="1">
      <alignment vertical="center"/>
      <protection locked="0"/>
    </xf>
    <xf numFmtId="41" fontId="11" fillId="0" borderId="3" xfId="1" applyFont="1" applyFill="1" applyBorder="1" applyAlignment="1" applyProtection="1">
      <alignment vertical="center"/>
      <protection locked="0"/>
    </xf>
    <xf numFmtId="41" fontId="12" fillId="0" borderId="8" xfId="1" applyFont="1" applyBorder="1" applyAlignment="1" applyProtection="1">
      <alignment vertical="center"/>
      <protection locked="0"/>
    </xf>
    <xf numFmtId="0" fontId="9" fillId="0" borderId="3" xfId="0" applyFont="1" applyBorder="1"/>
    <xf numFmtId="166" fontId="12" fillId="0" borderId="4" xfId="0" applyNumberFormat="1" applyFont="1" applyBorder="1" applyAlignment="1" applyProtection="1">
      <alignment vertical="center"/>
      <protection locked="0"/>
    </xf>
    <xf numFmtId="0" fontId="9" fillId="0" borderId="0" xfId="0" applyFont="1" applyAlignment="1">
      <alignment horizontal="left" vertical="center"/>
    </xf>
    <xf numFmtId="0" fontId="14" fillId="0" borderId="0" xfId="5" applyFont="1" applyAlignment="1">
      <alignment vertical="center"/>
    </xf>
    <xf numFmtId="14" fontId="14" fillId="0" borderId="1" xfId="5" applyNumberFormat="1" applyFont="1" applyBorder="1" applyAlignment="1">
      <alignment horizontal="center" vertical="center" wrapText="1"/>
    </xf>
    <xf numFmtId="0" fontId="11" fillId="0" borderId="1" xfId="12" applyFont="1" applyBorder="1" applyAlignment="1">
      <alignment horizontal="left" vertical="center"/>
    </xf>
    <xf numFmtId="0" fontId="12" fillId="0" borderId="1" xfId="7" applyFont="1" applyBorder="1" applyAlignment="1">
      <alignment horizontal="left" vertical="center"/>
    </xf>
    <xf numFmtId="14" fontId="11" fillId="0" borderId="1" xfId="7" applyNumberFormat="1" applyFont="1" applyBorder="1" applyAlignment="1">
      <alignment horizontal="left" vertical="center"/>
    </xf>
    <xf numFmtId="0" fontId="12" fillId="0" borderId="0" xfId="11" applyFont="1" applyAlignment="1">
      <alignment vertical="center"/>
    </xf>
    <xf numFmtId="0" fontId="14" fillId="0" borderId="0" xfId="11" applyFont="1" applyAlignment="1">
      <alignment vertical="center"/>
    </xf>
    <xf numFmtId="0" fontId="12" fillId="0" borderId="0" xfId="11" applyFont="1" applyAlignment="1">
      <alignment vertical="center" wrapText="1"/>
    </xf>
    <xf numFmtId="0" fontId="11" fillId="0" borderId="0" xfId="11" applyFont="1" applyAlignment="1">
      <alignment horizontal="right" vertical="center"/>
    </xf>
    <xf numFmtId="3" fontId="11" fillId="0" borderId="0" xfId="11" applyNumberFormat="1" applyFont="1" applyAlignment="1">
      <alignment vertical="center"/>
    </xf>
    <xf numFmtId="41" fontId="7" fillId="0" borderId="0" xfId="1" applyFont="1"/>
    <xf numFmtId="0" fontId="9" fillId="0" borderId="0" xfId="0" applyFont="1" applyAlignment="1">
      <alignment wrapText="1"/>
    </xf>
    <xf numFmtId="0" fontId="17" fillId="0" borderId="0" xfId="5" applyFont="1" applyAlignment="1">
      <alignment horizontal="left" vertical="center"/>
    </xf>
    <xf numFmtId="0" fontId="8" fillId="0" borderId="0" xfId="14" applyFont="1" applyAlignment="1">
      <alignment vertical="center"/>
    </xf>
    <xf numFmtId="0" fontId="18" fillId="0" borderId="0" xfId="7" applyFont="1" applyAlignment="1">
      <alignment horizontal="right" vertical="center"/>
    </xf>
    <xf numFmtId="0" fontId="16" fillId="0" borderId="0" xfId="7" applyFont="1" applyAlignment="1">
      <alignment horizontal="right" vertical="center"/>
    </xf>
    <xf numFmtId="165" fontId="18" fillId="4" borderId="0" xfId="1" applyNumberFormat="1" applyFont="1" applyFill="1" applyAlignment="1">
      <alignment horizontal="right" vertical="center"/>
    </xf>
    <xf numFmtId="0" fontId="11" fillId="0" borderId="0" xfId="5" applyFont="1" applyAlignment="1">
      <alignment vertical="center"/>
    </xf>
    <xf numFmtId="165" fontId="9" fillId="4" borderId="0" xfId="1" applyNumberFormat="1" applyFont="1" applyFill="1" applyAlignment="1">
      <alignment vertical="center"/>
    </xf>
    <xf numFmtId="165" fontId="11" fillId="0" borderId="1" xfId="1" applyNumberFormat="1" applyFont="1" applyFill="1" applyBorder="1" applyAlignment="1" applyProtection="1">
      <alignment vertical="center" wrapText="1"/>
    </xf>
    <xf numFmtId="0" fontId="11" fillId="0" borderId="1" xfId="5" applyFont="1" applyBorder="1" applyAlignment="1">
      <alignment horizontal="center" vertical="center"/>
    </xf>
    <xf numFmtId="165" fontId="12" fillId="0" borderId="2" xfId="1" applyNumberFormat="1" applyFont="1" applyFill="1" applyBorder="1" applyAlignment="1" applyProtection="1">
      <alignment vertical="center" wrapText="1"/>
    </xf>
    <xf numFmtId="17" fontId="20" fillId="0" borderId="2" xfId="5" applyNumberFormat="1" applyFont="1" applyBorder="1" applyAlignment="1">
      <alignment horizontal="center" vertical="center" wrapText="1"/>
    </xf>
    <xf numFmtId="165" fontId="11" fillId="4" borderId="2" xfId="1" quotePrefix="1" applyNumberFormat="1" applyFont="1" applyFill="1" applyBorder="1" applyAlignment="1" applyProtection="1">
      <alignment horizontal="center" vertical="center" wrapText="1"/>
    </xf>
    <xf numFmtId="166" fontId="11" fillId="0" borderId="3" xfId="5" applyNumberFormat="1" applyFont="1" applyBorder="1" applyAlignment="1">
      <alignment vertical="center"/>
    </xf>
    <xf numFmtId="166" fontId="14" fillId="0" borderId="3" xfId="5" applyNumberFormat="1" applyFont="1" applyBorder="1" applyAlignment="1">
      <alignment horizontal="center" vertical="center" wrapText="1"/>
    </xf>
    <xf numFmtId="165" fontId="9" fillId="4" borderId="3" xfId="1" applyNumberFormat="1" applyFont="1" applyFill="1" applyBorder="1" applyAlignment="1" applyProtection="1">
      <alignment horizontal="right" vertical="center"/>
    </xf>
    <xf numFmtId="165" fontId="7" fillId="0" borderId="3" xfId="1" applyNumberFormat="1" applyFont="1" applyFill="1" applyBorder="1" applyAlignment="1" applyProtection="1">
      <alignment horizontal="center" vertical="center"/>
    </xf>
    <xf numFmtId="165" fontId="7" fillId="0" borderId="4" xfId="1" applyNumberFormat="1" applyFont="1" applyFill="1" applyBorder="1" applyAlignment="1" applyProtection="1">
      <alignment horizontal="center" vertical="center"/>
    </xf>
    <xf numFmtId="165" fontId="9" fillId="0" borderId="17" xfId="1" applyNumberFormat="1" applyFont="1" applyFill="1" applyBorder="1" applyAlignment="1" applyProtection="1">
      <alignment horizontal="center" vertical="center"/>
    </xf>
    <xf numFmtId="165" fontId="9" fillId="0" borderId="3" xfId="1" applyNumberFormat="1" applyFont="1" applyFill="1" applyBorder="1" applyAlignment="1" applyProtection="1">
      <alignment horizontal="center" vertical="center"/>
    </xf>
    <xf numFmtId="166" fontId="11" fillId="0" borderId="17" xfId="5" applyNumberFormat="1" applyFont="1" applyBorder="1" applyAlignment="1">
      <alignment vertical="center"/>
    </xf>
    <xf numFmtId="166" fontId="12" fillId="0" borderId="4" xfId="5" applyNumberFormat="1" applyFont="1" applyBorder="1" applyAlignment="1">
      <alignment vertical="center"/>
    </xf>
    <xf numFmtId="166" fontId="14" fillId="0" borderId="4" xfId="5" applyNumberFormat="1" applyFont="1" applyBorder="1" applyAlignment="1">
      <alignment horizontal="center" vertical="center" wrapText="1"/>
    </xf>
    <xf numFmtId="0" fontId="11" fillId="0" borderId="1" xfId="5" applyFont="1" applyBorder="1" applyAlignment="1">
      <alignment vertical="center"/>
    </xf>
    <xf numFmtId="0" fontId="12" fillId="0" borderId="1" xfId="0" applyFont="1" applyBorder="1"/>
    <xf numFmtId="166" fontId="14" fillId="0" borderId="1" xfId="5" applyNumberFormat="1" applyFont="1" applyBorder="1" applyAlignment="1">
      <alignment horizontal="center" vertical="center" wrapText="1"/>
    </xf>
    <xf numFmtId="166" fontId="11" fillId="0" borderId="1" xfId="5" applyNumberFormat="1" applyFont="1" applyBorder="1" applyAlignment="1">
      <alignment vertical="center"/>
    </xf>
    <xf numFmtId="165" fontId="9" fillId="0" borderId="16" xfId="1" applyNumberFormat="1" applyFont="1" applyFill="1" applyBorder="1" applyAlignment="1" applyProtection="1">
      <alignment horizontal="center" vertical="center"/>
    </xf>
    <xf numFmtId="166" fontId="11" fillId="0" borderId="0" xfId="5" applyNumberFormat="1" applyFont="1" applyAlignment="1">
      <alignment vertical="center"/>
    </xf>
    <xf numFmtId="166" fontId="14" fillId="0" borderId="0" xfId="5" applyNumberFormat="1" applyFont="1" applyAlignment="1">
      <alignment horizontal="center" vertical="center" wrapText="1"/>
    </xf>
    <xf numFmtId="165" fontId="7" fillId="4" borderId="0" xfId="1" applyNumberFormat="1" applyFont="1" applyFill="1" applyAlignment="1">
      <alignment horizontal="right" vertical="center"/>
    </xf>
    <xf numFmtId="165" fontId="7" fillId="0" borderId="0" xfId="1" applyNumberFormat="1" applyFont="1" applyAlignment="1">
      <alignment vertical="center"/>
    </xf>
    <xf numFmtId="0" fontId="19" fillId="4" borderId="0" xfId="5" applyFont="1" applyFill="1" applyAlignment="1">
      <alignment horizontal="left" vertical="center"/>
    </xf>
    <xf numFmtId="0" fontId="16" fillId="0" borderId="0" xfId="5" applyFont="1"/>
    <xf numFmtId="166" fontId="14" fillId="0" borderId="1" xfId="5" applyNumberFormat="1" applyFont="1" applyBorder="1" applyAlignment="1">
      <alignment vertical="center"/>
    </xf>
    <xf numFmtId="166" fontId="14" fillId="0" borderId="1" xfId="5" applyNumberFormat="1" applyFont="1" applyBorder="1" applyAlignment="1">
      <alignment horizontal="center"/>
    </xf>
    <xf numFmtId="166" fontId="14" fillId="0" borderId="2" xfId="5" applyNumberFormat="1" applyFont="1" applyBorder="1" applyAlignment="1">
      <alignment horizontal="center"/>
    </xf>
    <xf numFmtId="166" fontId="21" fillId="0" borderId="3" xfId="5" applyNumberFormat="1" applyFont="1" applyBorder="1" applyAlignment="1">
      <alignment vertical="center"/>
    </xf>
    <xf numFmtId="166" fontId="14" fillId="0" borderId="3" xfId="5" applyNumberFormat="1" applyFont="1" applyBorder="1" applyAlignment="1">
      <alignment horizontal="center"/>
    </xf>
    <xf numFmtId="166" fontId="21" fillId="0" borderId="10" xfId="5" applyNumberFormat="1" applyFont="1" applyBorder="1" applyAlignment="1">
      <alignment vertical="center"/>
    </xf>
    <xf numFmtId="166" fontId="21" fillId="0" borderId="8" xfId="5" applyNumberFormat="1" applyFont="1" applyBorder="1" applyAlignment="1">
      <alignment vertical="center"/>
    </xf>
    <xf numFmtId="0" fontId="22" fillId="0" borderId="0" xfId="0" applyFont="1"/>
    <xf numFmtId="0" fontId="9" fillId="3" borderId="0" xfId="0" applyFont="1" applyFill="1" applyAlignment="1">
      <alignment horizontal="centerContinuous"/>
    </xf>
    <xf numFmtId="0" fontId="9" fillId="0" borderId="0" xfId="0" applyFont="1" applyAlignment="1">
      <alignment horizontal="centerContinuous"/>
    </xf>
    <xf numFmtId="0" fontId="13" fillId="0" borderId="0" xfId="0" applyFont="1" applyAlignment="1">
      <alignment horizontal="centerContinuous"/>
    </xf>
    <xf numFmtId="0" fontId="9" fillId="0" borderId="6" xfId="0" applyFont="1" applyBorder="1"/>
    <xf numFmtId="0" fontId="7" fillId="0" borderId="0" xfId="0" applyFont="1" applyAlignment="1">
      <alignment horizontal="centerContinuous" vertical="center"/>
    </xf>
    <xf numFmtId="0" fontId="9" fillId="2" borderId="5" xfId="0" applyFont="1" applyFill="1" applyBorder="1" applyAlignment="1">
      <alignment horizontal="centerContinuous" vertical="center"/>
    </xf>
    <xf numFmtId="0" fontId="9" fillId="2" borderId="6" xfId="0" applyFont="1" applyFill="1" applyBorder="1" applyAlignment="1">
      <alignment horizontal="centerContinuous" vertical="center"/>
    </xf>
    <xf numFmtId="0" fontId="9" fillId="2" borderId="7" xfId="0" applyFont="1" applyFill="1" applyBorder="1" applyAlignment="1">
      <alignment horizontal="centerContinuous" vertical="center"/>
    </xf>
    <xf numFmtId="0" fontId="10" fillId="0" borderId="0" xfId="0" applyFont="1" applyAlignment="1">
      <alignment horizontal="centerContinuous"/>
    </xf>
    <xf numFmtId="17" fontId="11" fillId="0" borderId="5" xfId="5" applyNumberFormat="1" applyFont="1" applyBorder="1" applyAlignment="1">
      <alignment horizontal="centerContinuous" vertical="center" wrapText="1"/>
    </xf>
    <xf numFmtId="17" fontId="11" fillId="0" borderId="6" xfId="5" quotePrefix="1" applyNumberFormat="1" applyFont="1" applyBorder="1" applyAlignment="1">
      <alignment horizontal="centerContinuous" vertical="center" wrapText="1"/>
    </xf>
    <xf numFmtId="17" fontId="11" fillId="0" borderId="7" xfId="5" quotePrefix="1" applyNumberFormat="1" applyFont="1" applyBorder="1" applyAlignment="1">
      <alignment horizontal="centerContinuous" vertical="center" wrapText="1"/>
    </xf>
    <xf numFmtId="168" fontId="11" fillId="0" borderId="5" xfId="0" applyNumberFormat="1" applyFont="1" applyBorder="1" applyAlignment="1">
      <alignment horizontal="centerContinuous" vertical="center" wrapText="1"/>
    </xf>
    <xf numFmtId="168" fontId="11" fillId="0" borderId="6" xfId="0" applyNumberFormat="1" applyFont="1" applyBorder="1" applyAlignment="1">
      <alignment horizontal="centerContinuous" vertical="center" wrapText="1"/>
    </xf>
    <xf numFmtId="0" fontId="16" fillId="3" borderId="0" xfId="5" applyFont="1" applyFill="1" applyAlignment="1">
      <alignment horizontal="centerContinuous"/>
    </xf>
    <xf numFmtId="0" fontId="14" fillId="0" borderId="0" xfId="5" applyFont="1" applyAlignment="1">
      <alignment horizontal="centerContinuous"/>
    </xf>
    <xf numFmtId="0" fontId="14" fillId="0" borderId="0" xfId="5" applyFont="1" applyAlignment="1">
      <alignment horizontal="centerContinuous" vertical="top"/>
    </xf>
    <xf numFmtId="0" fontId="7" fillId="0" borderId="4" xfId="0" applyFont="1" applyBorder="1"/>
    <xf numFmtId="41" fontId="7" fillId="0" borderId="4" xfId="1" applyFont="1" applyBorder="1"/>
    <xf numFmtId="0" fontId="7" fillId="0" borderId="4" xfId="0" applyFont="1" applyBorder="1" applyAlignment="1">
      <alignment horizontal="center"/>
    </xf>
    <xf numFmtId="41" fontId="7" fillId="0" borderId="4" xfId="1" applyFont="1" applyBorder="1" applyAlignment="1">
      <alignment horizontal="center"/>
    </xf>
    <xf numFmtId="10" fontId="7" fillId="0" borderId="4" xfId="4" applyNumberFormat="1" applyFont="1" applyBorder="1"/>
    <xf numFmtId="41" fontId="9" fillId="0" borderId="6" xfId="0" applyNumberFormat="1" applyFont="1" applyBorder="1"/>
    <xf numFmtId="9" fontId="9" fillId="0" borderId="7" xfId="4" applyFont="1" applyBorder="1" applyAlignment="1"/>
    <xf numFmtId="9" fontId="9" fillId="0" borderId="1" xfId="4" applyFont="1" applyBorder="1" applyAlignment="1"/>
    <xf numFmtId="41" fontId="9" fillId="0" borderId="1" xfId="0" applyNumberFormat="1" applyFont="1" applyBorder="1"/>
    <xf numFmtId="14" fontId="10" fillId="0" borderId="0" xfId="0" applyNumberFormat="1" applyFont="1" applyAlignment="1">
      <alignment horizontal="centerContinuous"/>
    </xf>
    <xf numFmtId="0" fontId="17" fillId="0" borderId="0" xfId="5" applyFont="1" applyAlignment="1">
      <alignment vertical="center"/>
    </xf>
    <xf numFmtId="0" fontId="7" fillId="0" borderId="8" xfId="0" applyFont="1" applyBorder="1"/>
    <xf numFmtId="41" fontId="7" fillId="0" borderId="8" xfId="1" applyFont="1" applyFill="1" applyBorder="1"/>
    <xf numFmtId="41" fontId="7" fillId="0" borderId="3" xfId="1" applyFont="1" applyFill="1" applyBorder="1"/>
    <xf numFmtId="0" fontId="9" fillId="0" borderId="1" xfId="0" applyFont="1" applyBorder="1"/>
    <xf numFmtId="41" fontId="9" fillId="0" borderId="1" xfId="1" applyFont="1" applyBorder="1"/>
    <xf numFmtId="0" fontId="11" fillId="0" borderId="1" xfId="0" applyFont="1" applyBorder="1" applyAlignment="1">
      <alignment horizontal="center" vertical="center"/>
    </xf>
    <xf numFmtId="14" fontId="11" fillId="0" borderId="1" xfId="0" applyNumberFormat="1" applyFont="1" applyBorder="1" applyAlignment="1">
      <alignment horizontal="center" vertical="center"/>
    </xf>
    <xf numFmtId="0" fontId="11" fillId="0" borderId="1" xfId="6" applyFont="1" applyBorder="1" applyAlignment="1">
      <alignment horizontal="center" vertical="center"/>
    </xf>
    <xf numFmtId="41" fontId="11" fillId="0" borderId="1" xfId="1" quotePrefix="1" applyFont="1" applyBorder="1" applyAlignment="1">
      <alignment horizontal="left" vertical="center"/>
    </xf>
    <xf numFmtId="41" fontId="11" fillId="0" borderId="1" xfId="1" applyFont="1" applyBorder="1" applyAlignment="1">
      <alignment vertical="center"/>
    </xf>
    <xf numFmtId="41" fontId="11" fillId="0" borderId="1" xfId="1" quotePrefix="1" applyFont="1" applyBorder="1" applyAlignment="1">
      <alignment horizontal="center" vertical="center"/>
    </xf>
    <xf numFmtId="41" fontId="11" fillId="0" borderId="5" xfId="1" quotePrefix="1" applyFont="1" applyBorder="1" applyAlignment="1">
      <alignment horizontal="left" vertical="center"/>
    </xf>
    <xf numFmtId="0" fontId="7" fillId="0" borderId="0" xfId="0" applyFont="1" applyAlignment="1">
      <alignment horizontal="left" vertical="top" wrapText="1"/>
    </xf>
    <xf numFmtId="166" fontId="11" fillId="0" borderId="1" xfId="0" applyNumberFormat="1" applyFont="1" applyBorder="1" applyAlignment="1">
      <alignment vertical="center" wrapText="1"/>
    </xf>
    <xf numFmtId="41" fontId="12" fillId="0" borderId="1" xfId="1" applyFont="1" applyFill="1" applyBorder="1" applyAlignment="1" applyProtection="1">
      <alignment horizontal="center" vertical="center"/>
      <protection locked="0"/>
    </xf>
    <xf numFmtId="14" fontId="12" fillId="0" borderId="1" xfId="1" applyNumberFormat="1" applyFont="1" applyFill="1" applyBorder="1" applyAlignment="1" applyProtection="1">
      <alignment horizontal="center" vertical="center"/>
      <protection locked="0"/>
    </xf>
    <xf numFmtId="41" fontId="11" fillId="0" borderId="1" xfId="1" applyFont="1" applyFill="1" applyBorder="1" applyAlignment="1" applyProtection="1">
      <alignment horizontal="center" vertical="center"/>
      <protection locked="0"/>
    </xf>
    <xf numFmtId="14" fontId="11" fillId="0" borderId="1" xfId="1" applyNumberFormat="1" applyFont="1" applyFill="1" applyBorder="1" applyAlignment="1">
      <alignment horizontal="center" vertical="center"/>
    </xf>
    <xf numFmtId="14" fontId="11" fillId="0" borderId="1" xfId="6" applyNumberFormat="1" applyFont="1" applyBorder="1" applyAlignment="1">
      <alignment horizontal="center" vertical="center"/>
    </xf>
    <xf numFmtId="41" fontId="9" fillId="0" borderId="1" xfId="1" applyFont="1" applyFill="1" applyBorder="1"/>
    <xf numFmtId="41" fontId="11" fillId="0" borderId="1" xfId="1" applyFont="1" applyFill="1" applyBorder="1" applyAlignment="1">
      <alignment vertical="center"/>
    </xf>
    <xf numFmtId="14" fontId="11" fillId="0" borderId="2" xfId="1" applyNumberFormat="1" applyFont="1" applyFill="1" applyBorder="1" applyAlignment="1">
      <alignment horizontal="center" vertical="center"/>
    </xf>
    <xf numFmtId="3" fontId="7" fillId="0" borderId="0" xfId="0" applyNumberFormat="1" applyFont="1"/>
    <xf numFmtId="4" fontId="24" fillId="0" borderId="1" xfId="0" applyNumberFormat="1" applyFont="1" applyBorder="1"/>
    <xf numFmtId="165" fontId="7" fillId="0" borderId="3" xfId="1" applyNumberFormat="1" applyFont="1" applyBorder="1" applyAlignment="1">
      <alignment horizontal="center" vertical="center"/>
    </xf>
    <xf numFmtId="0" fontId="9" fillId="0" borderId="0" xfId="0" applyFont="1" applyAlignment="1">
      <alignment horizontal="center"/>
    </xf>
    <xf numFmtId="0" fontId="9" fillId="0" borderId="0" xfId="0" applyFont="1" applyAlignment="1">
      <alignment horizontal="left"/>
    </xf>
    <xf numFmtId="0" fontId="8" fillId="0" borderId="0" xfId="14" applyFont="1" applyFill="1"/>
    <xf numFmtId="0" fontId="7" fillId="0" borderId="0" xfId="0" applyFont="1" applyAlignment="1">
      <alignment horizontal="left"/>
    </xf>
    <xf numFmtId="0" fontId="9" fillId="0" borderId="0" xfId="0" applyFont="1" applyAlignment="1">
      <alignment horizontal="justify" vertical="center"/>
    </xf>
    <xf numFmtId="0" fontId="10" fillId="0" borderId="0" xfId="0" applyFont="1"/>
    <xf numFmtId="0" fontId="12" fillId="0" borderId="0" xfId="0" applyFont="1"/>
    <xf numFmtId="168" fontId="11" fillId="0" borderId="1" xfId="0" applyNumberFormat="1" applyFont="1" applyBorder="1" applyAlignment="1">
      <alignment horizontal="left" vertical="center" wrapText="1"/>
    </xf>
    <xf numFmtId="168" fontId="11" fillId="0" borderId="7" xfId="0" applyNumberFormat="1" applyFont="1" applyBorder="1" applyAlignment="1">
      <alignment horizontal="right" vertical="center" wrapText="1"/>
    </xf>
    <xf numFmtId="41" fontId="7" fillId="0" borderId="1" xfId="1" applyFont="1" applyFill="1" applyBorder="1" applyAlignment="1">
      <alignment horizontal="center"/>
    </xf>
    <xf numFmtId="41" fontId="12" fillId="0" borderId="7" xfId="1" applyFont="1" applyFill="1" applyBorder="1" applyAlignment="1">
      <alignment horizontal="center"/>
    </xf>
    <xf numFmtId="0" fontId="7" fillId="0" borderId="1" xfId="0" applyFont="1" applyBorder="1"/>
    <xf numFmtId="41" fontId="24" fillId="0" borderId="1" xfId="1" applyFont="1" applyBorder="1"/>
    <xf numFmtId="0" fontId="9" fillId="0" borderId="5" xfId="0" applyFont="1" applyBorder="1" applyAlignment="1">
      <alignment horizontal="center"/>
    </xf>
    <xf numFmtId="41" fontId="9" fillId="0" borderId="1" xfId="1" applyFont="1" applyFill="1" applyBorder="1" applyAlignment="1">
      <alignment horizontal="center"/>
    </xf>
    <xf numFmtId="14" fontId="9" fillId="0" borderId="1" xfId="0" applyNumberFormat="1" applyFont="1" applyBorder="1" applyAlignment="1">
      <alignment horizontal="right"/>
    </xf>
    <xf numFmtId="164" fontId="7" fillId="0" borderId="1" xfId="1" applyNumberFormat="1" applyFont="1" applyFill="1" applyBorder="1" applyAlignment="1">
      <alignment horizontal="center"/>
    </xf>
    <xf numFmtId="0" fontId="11" fillId="0" borderId="7" xfId="0" applyFont="1" applyBorder="1" applyAlignment="1">
      <alignment horizontal="center"/>
    </xf>
    <xf numFmtId="0" fontId="11" fillId="0" borderId="7" xfId="0" applyFont="1" applyBorder="1"/>
    <xf numFmtId="0" fontId="11" fillId="0" borderId="1" xfId="0" applyFont="1" applyBorder="1" applyAlignment="1">
      <alignment horizontal="right"/>
    </xf>
    <xf numFmtId="14" fontId="9" fillId="0" borderId="2" xfId="0" applyNumberFormat="1" applyFont="1" applyBorder="1" applyAlignment="1">
      <alignment horizontal="center" vertical="center"/>
    </xf>
    <xf numFmtId="166" fontId="11" fillId="0" borderId="4" xfId="0" applyNumberFormat="1" applyFont="1" applyBorder="1" applyAlignment="1">
      <alignment horizontal="center" vertical="center"/>
    </xf>
    <xf numFmtId="166" fontId="15" fillId="0" borderId="10" xfId="0" applyNumberFormat="1" applyFont="1" applyBorder="1" applyAlignment="1">
      <alignment horizontal="left" vertical="center"/>
    </xf>
    <xf numFmtId="17" fontId="14" fillId="0" borderId="12" xfId="5" quotePrefix="1" applyNumberFormat="1" applyFont="1" applyBorder="1" applyAlignment="1">
      <alignment horizontal="center" vertical="center" wrapText="1"/>
    </xf>
    <xf numFmtId="166" fontId="12" fillId="0" borderId="9" xfId="0" applyNumberFormat="1" applyFont="1" applyBorder="1" applyAlignment="1" applyProtection="1">
      <alignment horizontal="right" vertical="center"/>
      <protection locked="0"/>
    </xf>
    <xf numFmtId="0" fontId="15" fillId="0" borderId="8" xfId="13" applyFont="1" applyBorder="1"/>
    <xf numFmtId="0" fontId="12" fillId="0" borderId="13" xfId="13" applyFont="1" applyBorder="1"/>
    <xf numFmtId="166" fontId="12" fillId="0" borderId="15" xfId="0" applyNumberFormat="1" applyFont="1" applyBorder="1" applyAlignment="1" applyProtection="1">
      <alignment horizontal="right" vertical="center"/>
      <protection locked="0"/>
    </xf>
    <xf numFmtId="0" fontId="7" fillId="0" borderId="10" xfId="0" applyFont="1" applyBorder="1"/>
    <xf numFmtId="0" fontId="7" fillId="0" borderId="11" xfId="0" applyFont="1" applyBorder="1"/>
    <xf numFmtId="41" fontId="12" fillId="0" borderId="2" xfId="1" applyFont="1" applyBorder="1" applyAlignment="1">
      <alignment horizontal="center" vertical="center"/>
    </xf>
    <xf numFmtId="0" fontId="7" fillId="0" borderId="13" xfId="0" applyFont="1" applyBorder="1"/>
    <xf numFmtId="41" fontId="12" fillId="0" borderId="2" xfId="1" applyFont="1" applyBorder="1" applyAlignment="1">
      <alignment horizontal="left" vertical="center"/>
    </xf>
    <xf numFmtId="166" fontId="11" fillId="0" borderId="13" xfId="0" applyNumberFormat="1" applyFont="1" applyBorder="1" applyAlignment="1">
      <alignment vertical="center"/>
    </xf>
    <xf numFmtId="166" fontId="11" fillId="0" borderId="15" xfId="0" applyNumberFormat="1" applyFont="1" applyBorder="1" applyAlignment="1">
      <alignment vertical="center"/>
    </xf>
    <xf numFmtId="166" fontId="11" fillId="0" borderId="17" xfId="0" applyNumberFormat="1" applyFont="1" applyBorder="1" applyAlignment="1">
      <alignment vertical="center"/>
    </xf>
    <xf numFmtId="166" fontId="12" fillId="0" borderId="9" xfId="0" applyNumberFormat="1" applyFont="1" applyBorder="1" applyAlignment="1" applyProtection="1">
      <alignment vertical="center"/>
      <protection locked="0"/>
    </xf>
    <xf numFmtId="0" fontId="12" fillId="0" borderId="4" xfId="13" applyFont="1" applyBorder="1"/>
    <xf numFmtId="0" fontId="9" fillId="0" borderId="4" xfId="0" applyFont="1" applyBorder="1"/>
    <xf numFmtId="41" fontId="7" fillId="0" borderId="14" xfId="1" applyFont="1" applyBorder="1"/>
    <xf numFmtId="166" fontId="12" fillId="0" borderId="0" xfId="0" applyNumberFormat="1" applyFont="1" applyAlignment="1" applyProtection="1">
      <alignment horizontal="right" vertical="center"/>
      <protection locked="0"/>
    </xf>
    <xf numFmtId="0" fontId="19" fillId="4" borderId="0" xfId="5" applyFont="1" applyFill="1" applyAlignment="1">
      <alignment horizontal="left" vertical="center"/>
      <extLst>
        <ext xmlns:xfpb="http://schemas.microsoft.com/office/spreadsheetml/2022/featurepropertybag" uri="{C7286773-470A-42A8-94C5-96B5CB345126}">
          <xfpb:xfComplement i="0"/>
        </ext>
      </extLst>
    </xf>
    <xf numFmtId="0" fontId="11" fillId="5" borderId="2" xfId="17" applyFont="1" applyFill="1" applyBorder="1" applyAlignment="1">
      <alignment horizontal="center" vertical="center" wrapText="1"/>
    </xf>
    <xf numFmtId="0" fontId="11" fillId="5" borderId="1" xfId="17" applyFont="1" applyFill="1" applyBorder="1" applyAlignment="1">
      <alignment horizontal="center" vertical="center" wrapText="1"/>
    </xf>
    <xf numFmtId="0" fontId="11" fillId="0" borderId="1" xfId="17" applyFont="1" applyBorder="1" applyAlignment="1">
      <alignment horizontal="center" vertical="center" wrapText="1"/>
    </xf>
    <xf numFmtId="0" fontId="11" fillId="5" borderId="0" xfId="17" applyFont="1" applyFill="1" applyAlignment="1">
      <alignment horizontal="center" vertical="center" wrapText="1"/>
    </xf>
    <xf numFmtId="166" fontId="12" fillId="0" borderId="2" xfId="7" applyNumberFormat="1" applyFont="1" applyBorder="1" applyAlignment="1">
      <alignment horizontal="right" vertical="center"/>
    </xf>
    <xf numFmtId="0" fontId="12" fillId="0" borderId="2" xfId="7" applyFont="1" applyBorder="1" applyAlignment="1">
      <alignment vertical="center"/>
    </xf>
    <xf numFmtId="0" fontId="12" fillId="0" borderId="3" xfId="7" applyFont="1" applyBorder="1" applyAlignment="1">
      <alignment vertical="center"/>
    </xf>
    <xf numFmtId="166" fontId="12" fillId="0" borderId="3" xfId="7" applyNumberFormat="1" applyFont="1" applyBorder="1" applyAlignment="1">
      <alignment horizontal="right" vertical="center"/>
    </xf>
    <xf numFmtId="41" fontId="12" fillId="0" borderId="3" xfId="1" applyFont="1" applyBorder="1" applyAlignment="1">
      <alignment horizontal="right" vertical="center"/>
    </xf>
    <xf numFmtId="166" fontId="11" fillId="0" borderId="1" xfId="7" applyNumberFormat="1" applyFont="1" applyBorder="1" applyAlignment="1">
      <alignment horizontal="right" vertical="center"/>
    </xf>
    <xf numFmtId="165" fontId="18" fillId="0" borderId="0" xfId="1" applyNumberFormat="1" applyFont="1" applyFill="1" applyAlignment="1">
      <alignment horizontal="right" vertical="center"/>
    </xf>
    <xf numFmtId="165" fontId="9" fillId="0" borderId="0" xfId="1" applyNumberFormat="1" applyFont="1" applyFill="1" applyAlignment="1">
      <alignment vertical="center"/>
    </xf>
    <xf numFmtId="165" fontId="11" fillId="0" borderId="2" xfId="1" quotePrefix="1" applyNumberFormat="1" applyFont="1" applyFill="1" applyBorder="1" applyAlignment="1" applyProtection="1">
      <alignment horizontal="center" vertical="center" wrapText="1"/>
    </xf>
    <xf numFmtId="165" fontId="9" fillId="0" borderId="3" xfId="1" applyNumberFormat="1" applyFont="1" applyFill="1" applyBorder="1" applyAlignment="1" applyProtection="1">
      <alignment horizontal="right" vertical="center"/>
    </xf>
    <xf numFmtId="165" fontId="7" fillId="0" borderId="0" xfId="1" applyNumberFormat="1" applyFont="1" applyFill="1" applyAlignment="1">
      <alignment horizontal="right" vertical="center"/>
    </xf>
    <xf numFmtId="165" fontId="7" fillId="0" borderId="0" xfId="1" applyNumberFormat="1" applyFont="1" applyFill="1" applyAlignment="1">
      <alignment vertical="center"/>
    </xf>
    <xf numFmtId="0" fontId="12" fillId="0" borderId="3" xfId="0" applyFont="1" applyBorder="1"/>
    <xf numFmtId="0" fontId="9" fillId="0" borderId="17" xfId="0" applyFont="1" applyBorder="1"/>
    <xf numFmtId="166" fontId="12" fillId="0" borderId="3" xfId="5" applyNumberFormat="1" applyFont="1" applyBorder="1" applyAlignment="1">
      <alignment vertical="center"/>
    </xf>
    <xf numFmtId="0" fontId="12" fillId="0" borderId="3" xfId="5" applyFont="1" applyBorder="1" applyAlignment="1">
      <alignment vertical="center"/>
    </xf>
    <xf numFmtId="166" fontId="12" fillId="0" borderId="13" xfId="0" applyNumberFormat="1" applyFont="1" applyBorder="1" applyAlignment="1" applyProtection="1">
      <alignment vertical="center"/>
      <protection locked="0"/>
    </xf>
    <xf numFmtId="166" fontId="12" fillId="0" borderId="0" xfId="5" applyNumberFormat="1" applyFont="1" applyAlignment="1">
      <alignment vertical="center"/>
    </xf>
    <xf numFmtId="14" fontId="11" fillId="0" borderId="0" xfId="7" applyNumberFormat="1" applyFont="1" applyAlignment="1">
      <alignment horizontal="left" vertical="center"/>
    </xf>
    <xf numFmtId="0" fontId="25" fillId="0" borderId="0" xfId="0" applyFont="1"/>
    <xf numFmtId="0" fontId="7" fillId="0" borderId="0" xfId="0" applyFont="1" applyAlignment="1">
      <alignment horizontal="left" vertical="center" wrapText="1"/>
    </xf>
    <xf numFmtId="164" fontId="12" fillId="0" borderId="0" xfId="1" applyNumberFormat="1" applyFont="1" applyAlignment="1">
      <alignment vertical="center"/>
    </xf>
    <xf numFmtId="164" fontId="11" fillId="0" borderId="1" xfId="1" applyNumberFormat="1" applyFont="1" applyBorder="1" applyAlignment="1">
      <alignment horizontal="center" vertical="center"/>
    </xf>
    <xf numFmtId="164" fontId="7" fillId="0" borderId="0" xfId="1" applyNumberFormat="1" applyFont="1"/>
    <xf numFmtId="41" fontId="16" fillId="0" borderId="0" xfId="1" applyFont="1"/>
    <xf numFmtId="41" fontId="12" fillId="0" borderId="0" xfId="1" applyFont="1" applyAlignment="1">
      <alignment vertical="center"/>
    </xf>
    <xf numFmtId="41" fontId="16" fillId="3" borderId="0" xfId="1" applyFont="1" applyFill="1" applyAlignment="1">
      <alignment horizontal="centerContinuous"/>
    </xf>
    <xf numFmtId="41" fontId="14" fillId="0" borderId="0" xfId="1" applyFont="1" applyAlignment="1">
      <alignment horizontal="centerContinuous"/>
    </xf>
    <xf numFmtId="41" fontId="14" fillId="0" borderId="1" xfId="1" applyFont="1" applyBorder="1" applyAlignment="1">
      <alignment horizontal="center"/>
    </xf>
    <xf numFmtId="41" fontId="14" fillId="0" borderId="2" xfId="1" applyFont="1" applyBorder="1" applyAlignment="1">
      <alignment vertical="center"/>
    </xf>
    <xf numFmtId="41" fontId="14" fillId="0" borderId="2" xfId="1" applyFont="1" applyBorder="1" applyAlignment="1">
      <alignment horizontal="center"/>
    </xf>
    <xf numFmtId="41" fontId="21" fillId="0" borderId="3" xfId="1" applyFont="1" applyBorder="1" applyAlignment="1">
      <alignment horizontal="center"/>
    </xf>
    <xf numFmtId="41" fontId="21" fillId="0" borderId="2" xfId="1" applyFont="1" applyBorder="1" applyAlignment="1">
      <alignment vertical="center"/>
    </xf>
    <xf numFmtId="41" fontId="14" fillId="0" borderId="12" xfId="1" applyFont="1" applyBorder="1" applyAlignment="1">
      <alignment horizontal="center"/>
    </xf>
    <xf numFmtId="41" fontId="21" fillId="0" borderId="10" xfId="1" applyFont="1" applyFill="1" applyBorder="1" applyAlignment="1" applyProtection="1">
      <alignment horizontal="center"/>
    </xf>
    <xf numFmtId="41" fontId="21" fillId="0" borderId="2" xfId="1" applyFont="1" applyFill="1" applyBorder="1" applyAlignment="1">
      <alignment horizontal="center"/>
    </xf>
    <xf numFmtId="41" fontId="21" fillId="0" borderId="3" xfId="1" applyFont="1" applyBorder="1" applyAlignment="1">
      <alignment vertical="center"/>
    </xf>
    <xf numFmtId="41" fontId="14" fillId="0" borderId="9" xfId="1" applyFont="1" applyBorder="1" applyAlignment="1">
      <alignment horizontal="center"/>
    </xf>
    <xf numFmtId="41" fontId="21" fillId="0" borderId="8" xfId="1" applyFont="1" applyBorder="1" applyAlignment="1">
      <alignment horizontal="center"/>
    </xf>
    <xf numFmtId="41" fontId="21" fillId="0" borderId="3" xfId="1" applyFont="1" applyFill="1" applyBorder="1" applyAlignment="1">
      <alignment horizontal="center"/>
    </xf>
    <xf numFmtId="41" fontId="21" fillId="0" borderId="8" xfId="1" applyFont="1" applyFill="1" applyBorder="1" applyAlignment="1" applyProtection="1">
      <alignment horizontal="center"/>
    </xf>
    <xf numFmtId="41" fontId="21" fillId="0" borderId="4" xfId="1" applyFont="1" applyBorder="1" applyAlignment="1">
      <alignment vertical="center"/>
    </xf>
    <xf numFmtId="41" fontId="21" fillId="0" borderId="4" xfId="1" applyFont="1" applyBorder="1" applyAlignment="1">
      <alignment horizontal="center"/>
    </xf>
    <xf numFmtId="41" fontId="11" fillId="0" borderId="1" xfId="1" applyFont="1" applyBorder="1" applyAlignment="1">
      <alignment horizontal="right" vertical="center"/>
    </xf>
    <xf numFmtId="41" fontId="14" fillId="0" borderId="1" xfId="1" applyFont="1" applyBorder="1" applyAlignment="1">
      <alignment vertical="center"/>
    </xf>
    <xf numFmtId="41" fontId="21" fillId="0" borderId="9" xfId="1" applyFont="1" applyFill="1" applyBorder="1" applyAlignment="1">
      <alignment horizontal="center"/>
    </xf>
    <xf numFmtId="41" fontId="21" fillId="0" borderId="9" xfId="1" applyFont="1" applyBorder="1" applyAlignment="1">
      <alignment horizontal="center"/>
    </xf>
    <xf numFmtId="41" fontId="21" fillId="0" borderId="3" xfId="1" applyFont="1" applyFill="1" applyBorder="1" applyAlignment="1" applyProtection="1">
      <alignment horizontal="center"/>
    </xf>
    <xf numFmtId="41" fontId="14" fillId="0" borderId="3" xfId="1" applyFont="1" applyBorder="1" applyAlignment="1">
      <alignment horizontal="center"/>
    </xf>
    <xf numFmtId="41" fontId="14" fillId="0" borderId="4" xfId="1" applyFont="1" applyBorder="1" applyAlignment="1">
      <alignment horizontal="center"/>
    </xf>
    <xf numFmtId="41" fontId="11" fillId="0" borderId="16" xfId="1" applyFont="1" applyBorder="1" applyAlignment="1">
      <alignment horizontal="right" vertical="center"/>
    </xf>
    <xf numFmtId="41" fontId="17" fillId="0" borderId="0" xfId="1" applyFont="1" applyAlignment="1">
      <alignment horizontal="left" vertical="center"/>
    </xf>
    <xf numFmtId="41" fontId="19" fillId="0" borderId="0" xfId="1" applyFont="1"/>
    <xf numFmtId="14" fontId="14" fillId="0" borderId="1" xfId="1" quotePrefix="1" applyNumberFormat="1" applyFont="1" applyBorder="1" applyAlignment="1">
      <alignment horizontal="center" vertical="center"/>
    </xf>
    <xf numFmtId="14" fontId="14" fillId="0" borderId="1" xfId="1" applyNumberFormat="1" applyFont="1" applyBorder="1" applyAlignment="1">
      <alignment horizontal="center" vertical="center"/>
    </xf>
    <xf numFmtId="164" fontId="14" fillId="0" borderId="0" xfId="1" applyNumberFormat="1" applyFont="1" applyAlignment="1">
      <alignment vertical="center"/>
    </xf>
    <xf numFmtId="41" fontId="14" fillId="0" borderId="0" xfId="1" applyFont="1" applyAlignment="1">
      <alignment vertical="center"/>
    </xf>
    <xf numFmtId="41" fontId="11" fillId="0" borderId="0" xfId="1" applyFont="1" applyAlignment="1">
      <alignment vertical="center"/>
    </xf>
    <xf numFmtId="41" fontId="12" fillId="0" borderId="0" xfId="1" applyFont="1" applyAlignment="1">
      <alignment horizontal="right" vertical="center"/>
    </xf>
    <xf numFmtId="41" fontId="9" fillId="0" borderId="0" xfId="1" applyFont="1"/>
    <xf numFmtId="41" fontId="7" fillId="0" borderId="0" xfId="1" applyFont="1" applyFill="1"/>
    <xf numFmtId="14" fontId="14" fillId="0" borderId="1" xfId="1" applyNumberFormat="1" applyFont="1" applyBorder="1" applyAlignment="1">
      <alignment horizontal="center" vertical="center" wrapText="1"/>
    </xf>
    <xf numFmtId="14" fontId="14" fillId="0" borderId="1" xfId="1" quotePrefix="1" applyNumberFormat="1" applyFont="1" applyBorder="1" applyAlignment="1">
      <alignment horizontal="center" vertical="center" wrapText="1"/>
    </xf>
    <xf numFmtId="41" fontId="11" fillId="0" borderId="0" xfId="1" applyFont="1" applyFill="1" applyBorder="1" applyAlignment="1" applyProtection="1">
      <alignment horizontal="center" vertical="center"/>
    </xf>
    <xf numFmtId="41" fontId="9" fillId="0" borderId="0" xfId="1"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vertical="center"/>
    </xf>
    <xf numFmtId="0" fontId="7" fillId="0" borderId="1" xfId="0" applyFont="1" applyBorder="1" applyAlignment="1">
      <alignment horizontal="justify" vertical="center"/>
    </xf>
    <xf numFmtId="0" fontId="7" fillId="0" borderId="0" xfId="0" applyFont="1" applyAlignment="1">
      <alignment horizontal="justify" vertical="center"/>
    </xf>
    <xf numFmtId="4" fontId="24" fillId="0" borderId="0" xfId="0" applyNumberFormat="1" applyFont="1"/>
    <xf numFmtId="164" fontId="7" fillId="0" borderId="0" xfId="1" applyNumberFormat="1" applyFont="1" applyFill="1" applyBorder="1" applyAlignment="1">
      <alignment horizontal="center" vertical="center"/>
    </xf>
    <xf numFmtId="41" fontId="7" fillId="0" borderId="0" xfId="1" applyFont="1" applyFill="1" applyBorder="1"/>
    <xf numFmtId="169" fontId="7" fillId="0" borderId="6" xfId="1" applyNumberFormat="1" applyFont="1" applyFill="1" applyBorder="1" applyAlignment="1">
      <alignment horizontal="center"/>
    </xf>
    <xf numFmtId="169" fontId="7" fillId="0" borderId="0" xfId="1" applyNumberFormat="1" applyFont="1" applyFill="1" applyBorder="1" applyAlignment="1">
      <alignment horizontal="center"/>
    </xf>
    <xf numFmtId="0" fontId="9" fillId="0" borderId="2" xfId="0" applyFont="1" applyBorder="1" applyAlignment="1">
      <alignment horizontal="center" vertical="center" wrapText="1"/>
    </xf>
    <xf numFmtId="41" fontId="9" fillId="0" borderId="1" xfId="1" applyFont="1" applyFill="1" applyBorder="1" applyAlignment="1">
      <alignment horizontal="center" vertical="center" wrapText="1"/>
    </xf>
    <xf numFmtId="0" fontId="9" fillId="0" borderId="10" xfId="0" applyFont="1" applyBorder="1" applyAlignment="1">
      <alignment vertical="center"/>
    </xf>
    <xf numFmtId="0" fontId="9" fillId="0" borderId="2" xfId="0" applyFont="1" applyBorder="1" applyAlignment="1">
      <alignment horizontal="center" vertical="center"/>
    </xf>
    <xf numFmtId="164" fontId="7" fillId="0" borderId="2" xfId="1" applyNumberFormat="1" applyFont="1" applyFill="1" applyBorder="1" applyAlignment="1">
      <alignment horizontal="center" vertical="center"/>
    </xf>
    <xf numFmtId="41" fontId="7" fillId="0" borderId="2" xfId="0" applyNumberFormat="1" applyFont="1" applyBorder="1" applyAlignment="1">
      <alignment horizontal="center" vertical="center"/>
    </xf>
    <xf numFmtId="41" fontId="7" fillId="0" borderId="2" xfId="1" applyFont="1" applyFill="1" applyBorder="1"/>
    <xf numFmtId="0" fontId="7" fillId="0" borderId="8" xfId="0" applyFont="1" applyBorder="1" applyAlignment="1">
      <alignment vertical="center"/>
    </xf>
    <xf numFmtId="0" fontId="7" fillId="0" borderId="3" xfId="0" applyFont="1" applyBorder="1" applyAlignment="1">
      <alignment horizontal="center" vertical="center"/>
    </xf>
    <xf numFmtId="164" fontId="7" fillId="0" borderId="3" xfId="1" applyNumberFormat="1" applyFont="1" applyFill="1" applyBorder="1" applyAlignment="1">
      <alignment horizontal="center" vertical="center"/>
    </xf>
    <xf numFmtId="41" fontId="7" fillId="0" borderId="3" xfId="1" applyFont="1" applyFill="1" applyBorder="1" applyAlignment="1">
      <alignment horizontal="center" vertical="center"/>
    </xf>
    <xf numFmtId="0" fontId="7" fillId="0" borderId="8" xfId="0" applyFont="1" applyBorder="1" applyAlignment="1">
      <alignment horizontal="center"/>
    </xf>
    <xf numFmtId="0" fontId="7" fillId="0" borderId="13" xfId="0" applyFont="1" applyBorder="1" applyAlignment="1">
      <alignment vertical="center"/>
    </xf>
    <xf numFmtId="0" fontId="7" fillId="0" borderId="4" xfId="0" applyFont="1" applyBorder="1" applyAlignment="1">
      <alignment horizontal="center" vertical="center"/>
    </xf>
    <xf numFmtId="164" fontId="7" fillId="0" borderId="4" xfId="1" applyNumberFormat="1" applyFont="1" applyFill="1" applyBorder="1" applyAlignment="1">
      <alignment horizontal="center" vertical="center"/>
    </xf>
    <xf numFmtId="41" fontId="7" fillId="0" borderId="4" xfId="1" applyFont="1" applyFill="1" applyBorder="1" applyAlignment="1">
      <alignment horizontal="center" vertical="center"/>
    </xf>
    <xf numFmtId="0" fontId="7" fillId="0" borderId="13" xfId="0" applyFont="1" applyBorder="1" applyAlignment="1">
      <alignment horizontal="center"/>
    </xf>
    <xf numFmtId="41" fontId="7" fillId="0" borderId="4" xfId="1" applyFont="1" applyFill="1" applyBorder="1"/>
    <xf numFmtId="0" fontId="9" fillId="0" borderId="0" xfId="0" applyFont="1" applyAlignment="1">
      <alignment vertical="center"/>
    </xf>
    <xf numFmtId="164" fontId="9" fillId="0" borderId="0" xfId="1" applyNumberFormat="1" applyFont="1" applyFill="1" applyBorder="1" applyAlignment="1">
      <alignment horizontal="center" vertical="center"/>
    </xf>
    <xf numFmtId="41" fontId="9" fillId="0" borderId="0" xfId="1" applyFont="1" applyFill="1" applyBorder="1" applyAlignment="1">
      <alignment horizontal="center" vertical="center"/>
    </xf>
    <xf numFmtId="0" fontId="7" fillId="0" borderId="0" xfId="0" applyFont="1" applyAlignment="1">
      <alignment horizontal="center" vertical="center"/>
    </xf>
    <xf numFmtId="41" fontId="7" fillId="0" borderId="0" xfId="1" applyFont="1" applyFill="1" applyBorder="1" applyAlignment="1">
      <alignment horizontal="center" vertical="center"/>
    </xf>
    <xf numFmtId="0" fontId="9" fillId="0" borderId="2" xfId="0" applyFont="1" applyBorder="1" applyAlignment="1">
      <alignment vertical="center"/>
    </xf>
    <xf numFmtId="0" fontId="7" fillId="0" borderId="2" xfId="0" applyFont="1" applyBorder="1" applyAlignment="1">
      <alignment horizontal="center" vertical="center"/>
    </xf>
    <xf numFmtId="41" fontId="7" fillId="0" borderId="12" xfId="1" applyFont="1" applyFill="1" applyBorder="1"/>
    <xf numFmtId="0" fontId="7" fillId="0" borderId="3" xfId="0" applyFont="1" applyBorder="1" applyAlignment="1">
      <alignment vertical="center"/>
    </xf>
    <xf numFmtId="0" fontId="7" fillId="0" borderId="4" xfId="0" applyFont="1" applyBorder="1" applyAlignment="1">
      <alignment vertical="center"/>
    </xf>
    <xf numFmtId="41" fontId="7" fillId="0" borderId="15" xfId="1" applyFont="1" applyFill="1" applyBorder="1"/>
    <xf numFmtId="164" fontId="9" fillId="0" borderId="0" xfId="1" applyNumberFormat="1" applyFont="1" applyFill="1"/>
    <xf numFmtId="169" fontId="7" fillId="0" borderId="1" xfId="1" applyNumberFormat="1" applyFont="1" applyFill="1" applyBorder="1" applyAlignment="1">
      <alignment horizontal="center"/>
    </xf>
    <xf numFmtId="164" fontId="7" fillId="0" borderId="3" xfId="1" applyNumberFormat="1" applyFont="1" applyFill="1" applyBorder="1"/>
    <xf numFmtId="164" fontId="7" fillId="0" borderId="4" xfId="1" applyNumberFormat="1" applyFont="1" applyFill="1" applyBorder="1"/>
    <xf numFmtId="14" fontId="7" fillId="0" borderId="1" xfId="0" applyNumberFormat="1" applyFont="1" applyBorder="1" applyAlignment="1">
      <alignment horizontal="right" wrapText="1"/>
    </xf>
    <xf numFmtId="0" fontId="7" fillId="0" borderId="5" xfId="0" applyFont="1" applyBorder="1" applyAlignment="1">
      <alignment horizontal="left"/>
    </xf>
    <xf numFmtId="14" fontId="14" fillId="0" borderId="6" xfId="1" quotePrefix="1" applyNumberFormat="1" applyFont="1" applyBorder="1" applyAlignment="1">
      <alignment horizontal="center" vertical="center" wrapText="1"/>
    </xf>
    <xf numFmtId="164" fontId="7" fillId="0" borderId="3" xfId="1" applyNumberFormat="1" applyFont="1" applyBorder="1" applyAlignment="1">
      <alignment horizontal="center" vertical="center"/>
    </xf>
    <xf numFmtId="164" fontId="7" fillId="0" borderId="8" xfId="1" applyNumberFormat="1" applyFont="1" applyFill="1" applyBorder="1" applyAlignment="1">
      <alignment horizontal="center" vertical="center"/>
    </xf>
    <xf numFmtId="164" fontId="7" fillId="0" borderId="13" xfId="1" applyNumberFormat="1" applyFont="1" applyFill="1" applyBorder="1" applyAlignment="1">
      <alignment horizontal="center" vertical="center"/>
    </xf>
    <xf numFmtId="0" fontId="7" fillId="0" borderId="10" xfId="0" applyFont="1" applyBorder="1" applyAlignment="1">
      <alignment horizontal="center" vertical="center"/>
    </xf>
    <xf numFmtId="166" fontId="11" fillId="0" borderId="1" xfId="0" applyNumberFormat="1" applyFont="1" applyBorder="1" applyAlignment="1">
      <alignment horizontal="right" vertical="center"/>
    </xf>
    <xf numFmtId="0" fontId="21" fillId="0" borderId="0" xfId="0" applyFont="1"/>
    <xf numFmtId="41" fontId="22" fillId="0" borderId="0" xfId="1" applyFont="1" applyFill="1" applyBorder="1" applyAlignment="1" applyProtection="1">
      <alignment horizontal="center" vertical="center"/>
    </xf>
    <xf numFmtId="0" fontId="26" fillId="0" borderId="1" xfId="0" applyFont="1" applyBorder="1" applyAlignment="1">
      <alignment horizontal="left"/>
    </xf>
    <xf numFmtId="4" fontId="27" fillId="5" borderId="1" xfId="0" applyNumberFormat="1" applyFont="1" applyFill="1" applyBorder="1"/>
    <xf numFmtId="14" fontId="12" fillId="0" borderId="1" xfId="13" applyNumberFormat="1" applyFont="1" applyBorder="1" applyAlignment="1">
      <alignment horizontal="center" vertical="center"/>
    </xf>
    <xf numFmtId="164" fontId="7" fillId="0" borderId="13" xfId="0" applyNumberFormat="1" applyFont="1" applyBorder="1" applyAlignment="1">
      <alignment horizontal="center" vertical="center"/>
    </xf>
    <xf numFmtId="41" fontId="12" fillId="0" borderId="9" xfId="1" applyFont="1" applyBorder="1" applyAlignment="1" applyProtection="1">
      <alignment vertical="center"/>
      <protection locked="0"/>
    </xf>
    <xf numFmtId="166" fontId="11" fillId="0" borderId="16" xfId="0" applyNumberFormat="1" applyFont="1" applyBorder="1" applyAlignment="1">
      <alignment horizontal="right" vertical="center"/>
    </xf>
    <xf numFmtId="41" fontId="12" fillId="0" borderId="4" xfId="1" applyFont="1" applyBorder="1" applyAlignment="1" applyProtection="1">
      <alignment vertical="center"/>
      <protection locked="0"/>
    </xf>
    <xf numFmtId="41" fontId="12" fillId="0" borderId="8" xfId="1" applyFont="1" applyFill="1" applyBorder="1" applyAlignment="1" applyProtection="1">
      <alignment vertical="center"/>
      <protection locked="0"/>
    </xf>
    <xf numFmtId="41" fontId="12" fillId="0" borderId="3" xfId="1" applyFont="1" applyFill="1" applyBorder="1" applyAlignment="1" applyProtection="1">
      <alignment vertical="center"/>
      <protection locked="0"/>
    </xf>
    <xf numFmtId="165" fontId="9" fillId="0" borderId="16" xfId="1" applyNumberFormat="1" applyFont="1" applyBorder="1" applyAlignment="1">
      <alignment horizontal="center" vertical="center"/>
    </xf>
    <xf numFmtId="41" fontId="11" fillId="0" borderId="8" xfId="1" applyFont="1" applyFill="1" applyBorder="1" applyAlignment="1" applyProtection="1">
      <alignment vertical="center"/>
      <protection locked="0"/>
    </xf>
    <xf numFmtId="41" fontId="12" fillId="0" borderId="2" xfId="1" applyFont="1" applyBorder="1" applyAlignment="1">
      <alignment vertical="center"/>
    </xf>
    <xf numFmtId="165" fontId="12" fillId="0" borderId="0" xfId="5" applyNumberFormat="1" applyFont="1" applyAlignment="1">
      <alignment vertical="center"/>
    </xf>
    <xf numFmtId="165" fontId="11" fillId="0" borderId="1" xfId="1" applyNumberFormat="1" applyFont="1" applyBorder="1" applyAlignment="1">
      <alignment horizontal="center" vertical="center"/>
    </xf>
    <xf numFmtId="165" fontId="11" fillId="0" borderId="1" xfId="1" applyNumberFormat="1" applyFont="1" applyBorder="1" applyAlignment="1">
      <alignment horizontal="right" vertical="center"/>
    </xf>
    <xf numFmtId="165" fontId="11" fillId="0" borderId="1" xfId="1" applyNumberFormat="1" applyFont="1" applyFill="1" applyBorder="1" applyAlignment="1" applyProtection="1">
      <alignment horizontal="center" vertical="center"/>
    </xf>
    <xf numFmtId="165" fontId="12" fillId="0" borderId="4" xfId="1" applyNumberFormat="1" applyFont="1" applyFill="1" applyBorder="1" applyAlignment="1" applyProtection="1">
      <alignment horizontal="center" vertical="center"/>
      <protection locked="0"/>
    </xf>
    <xf numFmtId="165" fontId="11" fillId="0" borderId="4" xfId="1" applyNumberFormat="1" applyFont="1" applyBorder="1" applyAlignment="1">
      <alignment horizontal="center" vertical="center"/>
    </xf>
    <xf numFmtId="165" fontId="12" fillId="0" borderId="4" xfId="1" applyNumberFormat="1" applyFont="1" applyFill="1" applyBorder="1" applyAlignment="1" applyProtection="1">
      <alignment horizontal="center" vertical="center"/>
    </xf>
    <xf numFmtId="166" fontId="7" fillId="0" borderId="0" xfId="1" applyNumberFormat="1" applyFont="1"/>
    <xf numFmtId="166" fontId="9" fillId="0" borderId="0" xfId="1" applyNumberFormat="1" applyFont="1" applyFill="1" applyAlignment="1">
      <alignment vertical="center"/>
    </xf>
    <xf numFmtId="166" fontId="9" fillId="0" borderId="0" xfId="1" applyNumberFormat="1" applyFont="1" applyFill="1"/>
    <xf numFmtId="166" fontId="9" fillId="0" borderId="0" xfId="1" applyNumberFormat="1" applyFont="1"/>
    <xf numFmtId="166" fontId="7" fillId="0" borderId="0" xfId="1" applyNumberFormat="1" applyFont="1" applyFill="1"/>
    <xf numFmtId="166" fontId="11" fillId="0" borderId="1" xfId="1" applyNumberFormat="1" applyFont="1" applyFill="1" applyBorder="1" applyAlignment="1" applyProtection="1">
      <alignment horizontal="center" vertical="center"/>
    </xf>
    <xf numFmtId="166" fontId="9" fillId="0" borderId="1" xfId="1" applyNumberFormat="1" applyFont="1" applyBorder="1" applyAlignment="1">
      <alignment horizontal="center" vertical="center"/>
    </xf>
    <xf numFmtId="166" fontId="12" fillId="0" borderId="1" xfId="1" applyNumberFormat="1" applyFont="1" applyBorder="1" applyAlignment="1" applyProtection="1">
      <alignment horizontal="center" vertical="center"/>
    </xf>
    <xf numFmtId="166" fontId="7" fillId="0" borderId="1" xfId="1" applyNumberFormat="1" applyFont="1" applyBorder="1" applyAlignment="1">
      <alignment horizontal="center" vertical="center"/>
    </xf>
    <xf numFmtId="166" fontId="12" fillId="0" borderId="1" xfId="1" applyNumberFormat="1" applyFont="1" applyBorder="1" applyAlignment="1" applyProtection="1">
      <alignment horizontal="center" vertical="top"/>
    </xf>
    <xf numFmtId="166" fontId="12" fillId="0" borderId="1" xfId="1" applyNumberFormat="1" applyFont="1" applyFill="1" applyBorder="1" applyAlignment="1" applyProtection="1">
      <alignment horizontal="center" vertical="center"/>
    </xf>
    <xf numFmtId="166" fontId="13" fillId="0" borderId="0" xfId="0" applyNumberFormat="1" applyFont="1"/>
    <xf numFmtId="166" fontId="12" fillId="0" borderId="3" xfId="1" applyNumberFormat="1" applyFont="1" applyBorder="1" applyAlignment="1" applyProtection="1">
      <alignment vertical="center"/>
      <protection locked="0"/>
    </xf>
    <xf numFmtId="166" fontId="12" fillId="0" borderId="10" xfId="1" applyNumberFormat="1" applyFont="1" applyFill="1" applyBorder="1" applyAlignment="1" applyProtection="1">
      <alignment horizontal="right" vertical="center"/>
      <protection locked="0"/>
    </xf>
    <xf numFmtId="166" fontId="12" fillId="0" borderId="2" xfId="1" applyNumberFormat="1" applyFont="1" applyBorder="1" applyAlignment="1" applyProtection="1">
      <alignment horizontal="right" vertical="center"/>
      <protection locked="0"/>
    </xf>
    <xf numFmtId="166" fontId="12" fillId="0" borderId="12" xfId="1" applyNumberFormat="1" applyFont="1" applyBorder="1" applyAlignment="1">
      <alignment horizontal="right" vertical="center"/>
    </xf>
    <xf numFmtId="166" fontId="12" fillId="0" borderId="2" xfId="1" applyNumberFormat="1" applyFont="1" applyBorder="1" applyAlignment="1">
      <alignment horizontal="right" vertical="center"/>
    </xf>
    <xf numFmtId="166" fontId="12" fillId="0" borderId="8" xfId="1" applyNumberFormat="1" applyFont="1" applyFill="1" applyBorder="1" applyAlignment="1" applyProtection="1">
      <alignment horizontal="right" vertical="center"/>
      <protection locked="0"/>
    </xf>
    <xf numFmtId="166" fontId="12" fillId="0" borderId="3" xfId="1" applyNumberFormat="1" applyFont="1" applyBorder="1" applyAlignment="1" applyProtection="1">
      <alignment horizontal="right" vertical="center"/>
      <protection locked="0"/>
    </xf>
    <xf numFmtId="166" fontId="12" fillId="0" borderId="9" xfId="1" applyNumberFormat="1" applyFont="1" applyBorder="1" applyAlignment="1">
      <alignment horizontal="right" vertical="center"/>
    </xf>
    <xf numFmtId="166" fontId="12" fillId="0" borderId="3" xfId="1" applyNumberFormat="1" applyFont="1" applyBorder="1" applyAlignment="1">
      <alignment horizontal="right" vertical="center"/>
    </xf>
    <xf numFmtId="166" fontId="12" fillId="0" borderId="8" xfId="1" applyNumberFormat="1" applyFont="1" applyBorder="1" applyAlignment="1" applyProtection="1">
      <alignment horizontal="right" vertical="center"/>
      <protection locked="0"/>
    </xf>
    <xf numFmtId="166" fontId="12" fillId="0" borderId="8" xfId="1" applyNumberFormat="1" applyFont="1" applyBorder="1" applyAlignment="1">
      <alignment horizontal="right" vertical="center"/>
    </xf>
    <xf numFmtId="166" fontId="12" fillId="0" borderId="13" xfId="1" applyNumberFormat="1" applyFont="1" applyBorder="1" applyAlignment="1">
      <alignment horizontal="right" vertical="center"/>
    </xf>
    <xf numFmtId="166" fontId="12" fillId="0" borderId="4" xfId="1" applyNumberFormat="1" applyFont="1" applyBorder="1" applyAlignment="1">
      <alignment horizontal="right" vertical="center"/>
    </xf>
    <xf numFmtId="166" fontId="12" fillId="0" borderId="15" xfId="1" applyNumberFormat="1" applyFont="1" applyBorder="1" applyAlignment="1">
      <alignment horizontal="right" vertical="center"/>
    </xf>
    <xf numFmtId="166" fontId="9" fillId="0" borderId="1" xfId="0" applyNumberFormat="1" applyFont="1" applyBorder="1" applyAlignment="1">
      <alignment horizontal="right"/>
    </xf>
    <xf numFmtId="165" fontId="12" fillId="0" borderId="4" xfId="1" applyNumberFormat="1" applyFont="1" applyFill="1" applyBorder="1" applyAlignment="1" applyProtection="1">
      <alignment horizontal="right" vertical="center"/>
    </xf>
    <xf numFmtId="165" fontId="11" fillId="0" borderId="1" xfId="1" applyNumberFormat="1" applyFont="1" applyFill="1" applyBorder="1" applyAlignment="1" applyProtection="1">
      <alignment horizontal="right" vertical="center"/>
    </xf>
    <xf numFmtId="41" fontId="21" fillId="0" borderId="2" xfId="1" applyFont="1" applyFill="1" applyBorder="1" applyAlignment="1" applyProtection="1">
      <alignment horizontal="center"/>
    </xf>
    <xf numFmtId="41" fontId="21" fillId="0" borderId="2" xfId="1" applyFont="1" applyBorder="1" applyAlignment="1">
      <alignment horizontal="center"/>
    </xf>
    <xf numFmtId="41" fontId="12" fillId="0" borderId="3" xfId="1" applyFont="1" applyBorder="1" applyAlignment="1">
      <alignment vertical="center"/>
    </xf>
    <xf numFmtId="41" fontId="12" fillId="0" borderId="9" xfId="1" applyFont="1" applyFill="1" applyBorder="1" applyAlignment="1" applyProtection="1">
      <alignment vertical="center"/>
      <protection locked="0"/>
    </xf>
    <xf numFmtId="41" fontId="12" fillId="0" borderId="15" xfId="1" applyFont="1" applyBorder="1" applyAlignment="1" applyProtection="1">
      <alignment vertical="center"/>
      <protection locked="0"/>
    </xf>
    <xf numFmtId="41" fontId="11" fillId="0" borderId="4" xfId="1" applyFont="1" applyFill="1" applyBorder="1" applyAlignment="1">
      <alignment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11" fillId="0" borderId="5" xfId="0" applyFont="1" applyBorder="1" applyAlignment="1">
      <alignment horizontal="center"/>
    </xf>
    <xf numFmtId="41" fontId="7" fillId="0" borderId="4" xfId="1" applyFont="1" applyFill="1" applyBorder="1" applyAlignment="1">
      <alignment horizontal="center"/>
    </xf>
    <xf numFmtId="0" fontId="22" fillId="4" borderId="0" xfId="5" applyFont="1" applyFill="1" applyAlignment="1">
      <alignment horizontal="left" vertical="center"/>
    </xf>
    <xf numFmtId="164" fontId="24" fillId="0" borderId="1" xfId="1" applyNumberFormat="1" applyFont="1" applyBorder="1"/>
    <xf numFmtId="167" fontId="7" fillId="0" borderId="1" xfId="16" applyFont="1" applyFill="1" applyBorder="1" applyAlignment="1"/>
    <xf numFmtId="167" fontId="7" fillId="4" borderId="1" xfId="16" applyFont="1" applyFill="1" applyBorder="1" applyAlignment="1"/>
    <xf numFmtId="3" fontId="12" fillId="0" borderId="0" xfId="5" applyNumberFormat="1" applyFont="1" applyAlignment="1">
      <alignment vertical="center"/>
    </xf>
    <xf numFmtId="166" fontId="7" fillId="0" borderId="0" xfId="0" applyNumberFormat="1" applyFont="1"/>
    <xf numFmtId="0" fontId="12" fillId="0" borderId="10" xfId="13" applyFont="1" applyBorder="1"/>
    <xf numFmtId="166" fontId="12" fillId="0" borderId="8" xfId="0" applyNumberFormat="1" applyFont="1" applyBorder="1" applyAlignment="1">
      <alignment vertical="center"/>
    </xf>
    <xf numFmtId="0" fontId="12" fillId="0" borderId="2" xfId="13" applyFont="1" applyBorder="1"/>
    <xf numFmtId="166" fontId="12" fillId="0" borderId="3" xfId="0" applyNumberFormat="1" applyFont="1" applyBorder="1" applyAlignment="1">
      <alignment vertical="center"/>
    </xf>
    <xf numFmtId="41" fontId="12" fillId="0" borderId="2" xfId="1" applyFont="1" applyBorder="1" applyAlignment="1" applyProtection="1">
      <alignment vertical="center"/>
      <protection locked="0"/>
    </xf>
    <xf numFmtId="41" fontId="7" fillId="0" borderId="3" xfId="1" applyFont="1" applyBorder="1" applyAlignment="1">
      <alignment horizontal="center" vertical="center"/>
    </xf>
    <xf numFmtId="41" fontId="12" fillId="0" borderId="12" xfId="1" applyFont="1" applyBorder="1" applyAlignment="1" applyProtection="1">
      <alignment vertical="center"/>
      <protection locked="0"/>
    </xf>
    <xf numFmtId="41" fontId="7" fillId="0" borderId="9" xfId="1" applyFont="1" applyBorder="1" applyAlignment="1">
      <alignment horizontal="center" vertical="center"/>
    </xf>
    <xf numFmtId="166" fontId="11" fillId="0" borderId="1" xfId="0" applyNumberFormat="1" applyFont="1" applyBorder="1" applyAlignment="1">
      <alignment horizontal="center" vertical="center" wrapText="1"/>
    </xf>
    <xf numFmtId="0" fontId="11" fillId="5" borderId="2" xfId="17" applyFont="1" applyFill="1" applyBorder="1" applyAlignment="1">
      <alignment horizontal="center" vertical="center" wrapText="1"/>
    </xf>
    <xf numFmtId="0" fontId="11" fillId="5" borderId="4" xfId="17" applyFont="1" applyFill="1" applyBorder="1" applyAlignment="1">
      <alignment horizontal="center" vertical="center" wrapText="1"/>
    </xf>
    <xf numFmtId="0" fontId="11" fillId="5" borderId="1" xfId="17" applyFont="1" applyFill="1" applyBorder="1" applyAlignment="1">
      <alignment horizontal="center" vertical="center" wrapText="1"/>
    </xf>
    <xf numFmtId="0" fontId="11" fillId="0" borderId="2" xfId="17" applyFont="1" applyBorder="1" applyAlignment="1">
      <alignment horizontal="center" vertical="center" wrapText="1"/>
    </xf>
    <xf numFmtId="0" fontId="11" fillId="0" borderId="4" xfId="17" applyFont="1" applyBorder="1" applyAlignment="1">
      <alignment horizontal="center" vertical="center" wrapText="1"/>
    </xf>
    <xf numFmtId="168" fontId="11" fillId="0" borderId="2" xfId="0" applyNumberFormat="1" applyFont="1" applyBorder="1" applyAlignment="1">
      <alignment horizontal="center" vertical="center" wrapText="1"/>
    </xf>
    <xf numFmtId="168" fontId="11" fillId="0" borderId="4" xfId="0" applyNumberFormat="1" applyFont="1" applyBorder="1" applyAlignment="1">
      <alignment horizontal="center" vertical="center" wrapText="1"/>
    </xf>
    <xf numFmtId="0" fontId="9" fillId="2" borderId="2"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7" fillId="0" borderId="0" xfId="0" applyFont="1" applyAlignment="1">
      <alignment horizontal="left"/>
    </xf>
    <xf numFmtId="0" fontId="9" fillId="0" borderId="0" xfId="0" applyFont="1" applyAlignment="1">
      <alignment horizontal="center"/>
    </xf>
    <xf numFmtId="0" fontId="7" fillId="0" borderId="0" xfId="0" applyFont="1" applyAlignment="1">
      <alignment vertical="center"/>
    </xf>
    <xf numFmtId="0" fontId="9" fillId="0" borderId="0" xfId="0" applyFont="1" applyAlignment="1">
      <alignment horizontal="left"/>
    </xf>
    <xf numFmtId="0" fontId="7" fillId="0" borderId="0" xfId="0" applyFont="1" applyAlignment="1">
      <alignment horizontal="justify" vertical="top" wrapText="1"/>
    </xf>
    <xf numFmtId="0" fontId="9" fillId="0" borderId="0" xfId="0" applyFont="1" applyAlignment="1">
      <alignment horizontal="left" vertical="center" wrapText="1"/>
    </xf>
    <xf numFmtId="0" fontId="9" fillId="3" borderId="0" xfId="0" applyFont="1" applyFill="1" applyAlignment="1">
      <alignment horizontal="center"/>
    </xf>
    <xf numFmtId="0" fontId="9" fillId="0" borderId="0" xfId="0" applyFont="1" applyAlignment="1">
      <alignment horizontal="center" vertical="center"/>
    </xf>
    <xf numFmtId="0" fontId="9" fillId="0" borderId="0" xfId="0" applyFont="1" applyAlignment="1">
      <alignment horizontal="left" wrapText="1"/>
    </xf>
    <xf numFmtId="0" fontId="7" fillId="0" borderId="0" xfId="0" applyFont="1" applyAlignment="1">
      <alignment horizontal="left" vertical="top"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7" fillId="0" borderId="0" xfId="0" applyFont="1" applyAlignment="1">
      <alignment horizontal="left" vertical="center" wrapText="1"/>
    </xf>
    <xf numFmtId="49" fontId="9" fillId="0" borderId="0" xfId="0" applyNumberFormat="1" applyFont="1" applyAlignment="1">
      <alignment horizontal="left" wrapText="1"/>
    </xf>
    <xf numFmtId="49" fontId="9" fillId="0" borderId="0" xfId="0" applyNumberFormat="1" applyFont="1" applyAlignment="1">
      <alignment horizontal="left"/>
    </xf>
    <xf numFmtId="0" fontId="7" fillId="0" borderId="0" xfId="0" applyFont="1" applyAlignment="1">
      <alignment horizontal="left" wrapText="1"/>
    </xf>
    <xf numFmtId="41" fontId="9" fillId="0" borderId="2" xfId="1" applyFont="1" applyFill="1" applyBorder="1" applyAlignment="1">
      <alignment horizontal="center" vertical="center" wrapText="1"/>
    </xf>
    <xf numFmtId="41" fontId="9" fillId="0" borderId="4" xfId="1" applyFont="1" applyFill="1" applyBorder="1" applyAlignment="1">
      <alignment horizontal="center" vertical="center" wrapText="1"/>
    </xf>
    <xf numFmtId="0" fontId="9" fillId="0" borderId="4" xfId="0" applyFont="1" applyBorder="1" applyAlignment="1">
      <alignment horizontal="center" vertical="center" wrapText="1"/>
    </xf>
    <xf numFmtId="14" fontId="9" fillId="0" borderId="2" xfId="0" applyNumberFormat="1" applyFont="1" applyBorder="1" applyAlignment="1">
      <alignment horizontal="center" vertical="center" wrapText="1"/>
    </xf>
    <xf numFmtId="0" fontId="16" fillId="3" borderId="0" xfId="7" applyFont="1" applyFill="1" applyAlignment="1">
      <alignment horizontal="center" vertical="center"/>
    </xf>
    <xf numFmtId="0" fontId="14" fillId="0" borderId="0" xfId="5" applyFont="1" applyAlignment="1">
      <alignment horizontal="center" vertical="top"/>
    </xf>
    <xf numFmtId="0" fontId="14" fillId="0" borderId="0" xfId="5" applyFont="1" applyAlignment="1">
      <alignment horizontal="center"/>
    </xf>
    <xf numFmtId="0" fontId="14" fillId="0" borderId="0" xfId="11" applyFont="1" applyAlignment="1">
      <alignment horizontal="center" vertical="center"/>
    </xf>
    <xf numFmtId="0" fontId="11" fillId="0" borderId="2" xfId="12" applyFont="1" applyBorder="1" applyAlignment="1">
      <alignment horizontal="center" vertical="center"/>
    </xf>
    <xf numFmtId="0" fontId="11" fillId="0" borderId="4" xfId="12" applyFont="1" applyBorder="1" applyAlignment="1">
      <alignment horizontal="center" vertical="center"/>
    </xf>
    <xf numFmtId="164" fontId="11" fillId="0" borderId="5" xfId="1" applyNumberFormat="1" applyFont="1" applyBorder="1" applyAlignment="1">
      <alignment horizontal="center" vertical="center"/>
    </xf>
    <xf numFmtId="164" fontId="11" fillId="0" borderId="6" xfId="1" applyNumberFormat="1" applyFont="1" applyBorder="1" applyAlignment="1">
      <alignment horizontal="center" vertical="center"/>
    </xf>
    <xf numFmtId="164" fontId="11" fillId="0" borderId="7" xfId="1" applyNumberFormat="1" applyFont="1" applyBorder="1" applyAlignment="1">
      <alignment horizontal="center" vertical="center"/>
    </xf>
    <xf numFmtId="164" fontId="9" fillId="0" borderId="5" xfId="1" applyNumberFormat="1" applyFont="1" applyBorder="1" applyAlignment="1">
      <alignment horizontal="center" vertical="center"/>
    </xf>
    <xf numFmtId="164" fontId="9" fillId="0" borderId="7" xfId="1" applyNumberFormat="1" applyFont="1" applyBorder="1" applyAlignment="1">
      <alignment horizontal="center" vertical="center"/>
    </xf>
    <xf numFmtId="0" fontId="7" fillId="0" borderId="0" xfId="0" applyFont="1" applyAlignment="1">
      <alignment horizontal="centerContinuous"/>
    </xf>
    <xf numFmtId="0" fontId="7" fillId="0" borderId="0" xfId="0" applyFont="1" applyAlignment="1">
      <alignment horizontal="centerContinuous" wrapText="1"/>
    </xf>
    <xf numFmtId="0" fontId="7" fillId="0" borderId="0" xfId="0" applyFont="1" applyAlignment="1">
      <alignment horizontal="center" wrapText="1"/>
    </xf>
  </cellXfs>
  <cellStyles count="18">
    <cellStyle name="Hipervínculo" xfId="14" builtinId="8"/>
    <cellStyle name="Millares [0]" xfId="1" builtinId="6"/>
    <cellStyle name="Millares [0] 2" xfId="3" xr:uid="{CA1E6C81-B413-441C-A440-8F99D266C71F}"/>
    <cellStyle name="Millares [0] 3" xfId="15" xr:uid="{49DBDD0B-4684-4759-B138-9A16ACAB301E}"/>
    <cellStyle name="Millares 15" xfId="16" xr:uid="{FBB18222-DD9D-48E3-A1E5-635C5F50BC0F}"/>
    <cellStyle name="Millares 2" xfId="10" xr:uid="{C7B6F4A7-0D07-4EBA-9738-8E1BDD7BAD6E}"/>
    <cellStyle name="Normal" xfId="0" builtinId="0"/>
    <cellStyle name="Normal 10" xfId="13" xr:uid="{FCE95D7B-5E7A-4FBC-9DA3-FA7A6391054A}"/>
    <cellStyle name="Normal 11" xfId="6" xr:uid="{6DEE41A6-C6CF-4935-8FD5-9AB6E42DDEBF}"/>
    <cellStyle name="Normal 2" xfId="2" xr:uid="{90BE483F-5CEF-4F2F-9D04-D05D94E5D190}"/>
    <cellStyle name="Normal 3" xfId="8" xr:uid="{AF09A1A4-806C-4584-9E84-33D92D8761AE}"/>
    <cellStyle name="Normal_cuadro de AF NG" xfId="17" xr:uid="{9D11EB78-07E9-4AA8-BBE1-E5C26A09DA1B}"/>
    <cellStyle name="Normal_EEP FANAPEL" xfId="12" xr:uid="{5B8BE500-2CD1-4392-BBD2-0600DBD1E06E}"/>
    <cellStyle name="Normal_FANAPEL INDIVIDUAL" xfId="7" xr:uid="{6EAA6169-FE87-47A2-85DB-DE81E4070190}"/>
    <cellStyle name="Normal_informe1" xfId="5" xr:uid="{C983BE35-FB6D-436B-9BB1-0018076EC52B}"/>
    <cellStyle name="Normal_informe1_Armado Informe Bayer SA" xfId="11" xr:uid="{07BAC482-645B-45DA-9C82-9E4162A4CB4C}"/>
    <cellStyle name="Porcentaje" xfId="4" builtinId="5"/>
    <cellStyle name="Porcentaje 2" xfId="9" xr:uid="{62D33D5D-FE28-4C50-BE35-AAEFD4A4F6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22/11/relationships/FeaturePropertyBag" Target="featurePropertyBag/featurePropertyBag.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D056D-A9CF-4F82-A088-D1E6A4E26552}">
  <sheetPr>
    <tabColor theme="9" tint="-0.249977111117893"/>
    <pageSetUpPr fitToPage="1"/>
  </sheetPr>
  <dimension ref="A1:I26"/>
  <sheetViews>
    <sheetView showGridLines="0" tabSelected="1" zoomScale="85" zoomScaleNormal="85" workbookViewId="0">
      <selection activeCell="C29" sqref="C29"/>
    </sheetView>
  </sheetViews>
  <sheetFormatPr baseColWidth="10" defaultColWidth="10.33203125" defaultRowHeight="14.4" x14ac:dyDescent="0.3"/>
  <cols>
    <col min="1" max="1" width="3.5546875" style="1" customWidth="1"/>
    <col min="2" max="2" width="40" style="1" customWidth="1"/>
    <col min="3" max="3" width="11.44140625" style="1" customWidth="1"/>
    <col min="4" max="5" width="22.33203125" style="104" bestFit="1" customWidth="1"/>
    <col min="6" max="6" width="40" style="104" customWidth="1"/>
    <col min="7" max="7" width="11.44140625" style="104" customWidth="1"/>
    <col min="8" max="8" width="23.109375" style="104" bestFit="1" customWidth="1"/>
    <col min="9" max="9" width="23" style="104" bestFit="1" customWidth="1"/>
    <col min="10" max="10" width="3.5546875" style="1" customWidth="1"/>
    <col min="11" max="11" width="16.88671875" style="1" bestFit="1" customWidth="1"/>
    <col min="12" max="16384" width="10.33203125" style="1"/>
  </cols>
  <sheetData>
    <row r="1" spans="1:9" s="83" customFormat="1" ht="12.75" customHeight="1" x14ac:dyDescent="0.3">
      <c r="A1" s="107"/>
      <c r="C1" s="138"/>
      <c r="D1" s="270"/>
      <c r="E1" s="270"/>
      <c r="F1" s="271"/>
      <c r="G1" s="271"/>
      <c r="H1" s="271"/>
      <c r="I1" s="271"/>
    </row>
    <row r="2" spans="1:9" x14ac:dyDescent="0.3">
      <c r="B2" s="161" t="s">
        <v>0</v>
      </c>
      <c r="C2" s="161"/>
      <c r="D2" s="272"/>
      <c r="E2" s="272"/>
      <c r="F2" s="272"/>
      <c r="G2" s="272"/>
      <c r="H2" s="272"/>
      <c r="I2" s="272"/>
    </row>
    <row r="3" spans="1:9" x14ac:dyDescent="0.3">
      <c r="B3" s="162" t="s">
        <v>43</v>
      </c>
      <c r="C3" s="162"/>
      <c r="D3" s="273"/>
      <c r="E3" s="273"/>
      <c r="F3" s="273"/>
      <c r="G3" s="273"/>
      <c r="H3" s="273"/>
      <c r="I3" s="273"/>
    </row>
    <row r="4" spans="1:9" x14ac:dyDescent="0.3">
      <c r="B4" s="162" t="s">
        <v>394</v>
      </c>
      <c r="C4" s="162"/>
      <c r="D4" s="273"/>
      <c r="E4" s="273"/>
      <c r="F4" s="273"/>
      <c r="G4" s="273"/>
      <c r="H4" s="273"/>
      <c r="I4" s="273"/>
    </row>
    <row r="5" spans="1:9" x14ac:dyDescent="0.3">
      <c r="B5" s="162" t="s">
        <v>44</v>
      </c>
      <c r="C5" s="162"/>
      <c r="D5" s="273"/>
      <c r="E5" s="273"/>
      <c r="F5" s="273"/>
      <c r="G5" s="273"/>
      <c r="H5" s="273"/>
      <c r="I5" s="273"/>
    </row>
    <row r="6" spans="1:9" s="83" customFormat="1" x14ac:dyDescent="0.3">
      <c r="D6" s="271"/>
      <c r="E6" s="271"/>
      <c r="F6" s="271"/>
      <c r="G6" s="271"/>
      <c r="H6" s="271"/>
      <c r="I6" s="271"/>
    </row>
    <row r="7" spans="1:9" s="111" customFormat="1" ht="15" customHeight="1" x14ac:dyDescent="0.3">
      <c r="B7" s="114" t="s">
        <v>45</v>
      </c>
      <c r="C7" s="114" t="s">
        <v>46</v>
      </c>
      <c r="D7" s="300">
        <v>46203</v>
      </c>
      <c r="E7" s="299">
        <v>46022</v>
      </c>
      <c r="F7" s="11" t="s">
        <v>47</v>
      </c>
      <c r="G7" s="11" t="s">
        <v>46</v>
      </c>
      <c r="H7" s="299">
        <v>46203</v>
      </c>
      <c r="I7" s="299">
        <f>+E7</f>
        <v>46022</v>
      </c>
    </row>
    <row r="8" spans="1:9" s="83" customFormat="1" ht="13.5" customHeight="1" x14ac:dyDescent="0.3">
      <c r="B8" s="139" t="s">
        <v>48</v>
      </c>
      <c r="C8" s="140"/>
      <c r="D8" s="274"/>
      <c r="E8" s="274"/>
      <c r="F8" s="275" t="s">
        <v>49</v>
      </c>
      <c r="G8" s="276"/>
      <c r="H8" s="276"/>
      <c r="I8" s="276"/>
    </row>
    <row r="9" spans="1:9" s="83" customFormat="1" ht="15" customHeight="1" x14ac:dyDescent="0.3">
      <c r="B9" s="142" t="s">
        <v>50</v>
      </c>
      <c r="C9" s="143" t="s">
        <v>51</v>
      </c>
      <c r="D9" s="277">
        <v>941485870</v>
      </c>
      <c r="E9" s="277">
        <v>1915219586</v>
      </c>
      <c r="F9" s="278" t="s">
        <v>52</v>
      </c>
      <c r="G9" s="279" t="s">
        <v>53</v>
      </c>
      <c r="H9" s="280">
        <v>2105776459</v>
      </c>
      <c r="I9" s="281">
        <v>1318504584</v>
      </c>
    </row>
    <row r="10" spans="1:9" s="83" customFormat="1" ht="15" customHeight="1" x14ac:dyDescent="0.3">
      <c r="B10" s="142" t="s">
        <v>54</v>
      </c>
      <c r="C10" s="143" t="s">
        <v>55</v>
      </c>
      <c r="D10" s="277">
        <v>50612704919</v>
      </c>
      <c r="E10" s="277">
        <v>46354858203</v>
      </c>
      <c r="F10" s="282" t="s">
        <v>385</v>
      </c>
      <c r="G10" s="283" t="s">
        <v>53</v>
      </c>
      <c r="H10" s="284">
        <v>30844385224</v>
      </c>
      <c r="I10" s="285">
        <v>21322991640</v>
      </c>
    </row>
    <row r="11" spans="1:9" s="83" customFormat="1" ht="15" customHeight="1" x14ac:dyDescent="0.3">
      <c r="A11" s="111"/>
      <c r="B11" s="142" t="s">
        <v>358</v>
      </c>
      <c r="C11" s="143" t="s">
        <v>305</v>
      </c>
      <c r="D11" s="285">
        <v>13800261.050073624</v>
      </c>
      <c r="E11" s="285">
        <v>115213114.13827395</v>
      </c>
      <c r="F11" s="282" t="s">
        <v>56</v>
      </c>
      <c r="G11" s="283" t="s">
        <v>304</v>
      </c>
      <c r="H11" s="284">
        <v>1303097893</v>
      </c>
      <c r="I11" s="285">
        <v>1566530069</v>
      </c>
    </row>
    <row r="12" spans="1:9" s="83" customFormat="1" ht="15" customHeight="1" x14ac:dyDescent="0.3">
      <c r="A12" s="111"/>
      <c r="B12" s="142" t="s">
        <v>57</v>
      </c>
      <c r="C12" s="143" t="s">
        <v>58</v>
      </c>
      <c r="D12" s="285">
        <v>6981931053</v>
      </c>
      <c r="E12" s="285">
        <v>5190571653</v>
      </c>
      <c r="F12" s="282" t="s">
        <v>355</v>
      </c>
      <c r="G12" s="283"/>
      <c r="H12" s="286">
        <v>233537960</v>
      </c>
      <c r="I12" s="277">
        <v>392448562</v>
      </c>
    </row>
    <row r="13" spans="1:9" s="83" customFormat="1" ht="14.25" customHeight="1" x14ac:dyDescent="0.3">
      <c r="B13" s="142" t="s">
        <v>60</v>
      </c>
      <c r="C13" s="143" t="s">
        <v>304</v>
      </c>
      <c r="D13" s="277">
        <v>9325848200.9499264</v>
      </c>
      <c r="E13" s="277">
        <v>1360801253.861726</v>
      </c>
      <c r="F13" s="290" t="s">
        <v>59</v>
      </c>
      <c r="G13" s="274"/>
      <c r="H13" s="289">
        <f>+SUM(H9:H12)</f>
        <v>34486797536</v>
      </c>
      <c r="I13" s="289">
        <f>+SUM(I9:I12)</f>
        <v>24600474855</v>
      </c>
    </row>
    <row r="14" spans="1:9" s="83" customFormat="1" ht="15" customHeight="1" x14ac:dyDescent="0.3">
      <c r="B14" s="139" t="s">
        <v>62</v>
      </c>
      <c r="C14" s="140"/>
      <c r="D14" s="289">
        <f>SUM(D9:D13)</f>
        <v>67875770304</v>
      </c>
      <c r="E14" s="289">
        <f>SUM(E9:E13)</f>
        <v>54936663810</v>
      </c>
      <c r="F14" s="290" t="s">
        <v>61</v>
      </c>
      <c r="G14" s="276"/>
      <c r="H14" s="274"/>
      <c r="I14" s="274"/>
    </row>
    <row r="15" spans="1:9" s="83" customFormat="1" ht="15" customHeight="1" x14ac:dyDescent="0.3">
      <c r="B15" s="139" t="s">
        <v>64</v>
      </c>
      <c r="C15" s="141"/>
      <c r="D15" s="274"/>
      <c r="E15" s="274"/>
      <c r="F15" s="278" t="s">
        <v>63</v>
      </c>
      <c r="G15" s="276" t="s">
        <v>381</v>
      </c>
      <c r="H15" s="411">
        <v>28850000000</v>
      </c>
      <c r="I15" s="412">
        <v>25000000000</v>
      </c>
    </row>
    <row r="16" spans="1:9" s="83" customFormat="1" ht="15" customHeight="1" x14ac:dyDescent="0.3">
      <c r="B16" s="144" t="s">
        <v>333</v>
      </c>
      <c r="C16" s="141" t="s">
        <v>350</v>
      </c>
      <c r="D16" s="291">
        <v>676831235</v>
      </c>
      <c r="E16" s="292">
        <v>720659803</v>
      </c>
      <c r="F16" s="282" t="s">
        <v>65</v>
      </c>
      <c r="G16" s="294" t="s">
        <v>381</v>
      </c>
      <c r="H16" s="277">
        <v>2340856405</v>
      </c>
      <c r="I16" s="277">
        <v>2137617786</v>
      </c>
    </row>
    <row r="17" spans="2:9" s="83" customFormat="1" ht="15" customHeight="1" x14ac:dyDescent="0.3">
      <c r="B17" s="145" t="s">
        <v>66</v>
      </c>
      <c r="C17" s="143" t="s">
        <v>350</v>
      </c>
      <c r="D17" s="293">
        <v>77388226</v>
      </c>
      <c r="E17" s="292">
        <v>112169674</v>
      </c>
      <c r="F17" s="261" t="s">
        <v>401</v>
      </c>
      <c r="G17" s="294" t="s">
        <v>381</v>
      </c>
      <c r="H17" s="413">
        <v>0</v>
      </c>
      <c r="I17" s="413">
        <v>0</v>
      </c>
    </row>
    <row r="18" spans="2:9" s="83" customFormat="1" ht="15" customHeight="1" x14ac:dyDescent="0.3">
      <c r="B18" s="145" t="s">
        <v>325</v>
      </c>
      <c r="C18" s="143"/>
      <c r="D18" s="293">
        <v>30864475</v>
      </c>
      <c r="E18" s="277">
        <v>33371728</v>
      </c>
      <c r="F18" s="287" t="s">
        <v>67</v>
      </c>
      <c r="G18" s="295" t="s">
        <v>381</v>
      </c>
      <c r="H18" s="288">
        <v>2983200299</v>
      </c>
      <c r="I18" s="413">
        <v>4064772374</v>
      </c>
    </row>
    <row r="19" spans="2:9" s="83" customFormat="1" ht="15" customHeight="1" x14ac:dyDescent="0.3">
      <c r="B19" s="139" t="s">
        <v>68</v>
      </c>
      <c r="C19" s="140"/>
      <c r="D19" s="289">
        <f>SUM(D16:D18)</f>
        <v>785083936</v>
      </c>
      <c r="E19" s="289">
        <f>SUM(E16:E18)</f>
        <v>866201205</v>
      </c>
      <c r="F19" s="290" t="s">
        <v>69</v>
      </c>
      <c r="G19" s="295"/>
      <c r="H19" s="289">
        <f>SUM(H15:H18)</f>
        <v>34174056704</v>
      </c>
      <c r="I19" s="289">
        <f>SUM(I15:I18)</f>
        <v>31202390160</v>
      </c>
    </row>
    <row r="20" spans="2:9" s="83" customFormat="1" ht="15" customHeight="1" thickBot="1" x14ac:dyDescent="0.35">
      <c r="B20" s="139" t="s">
        <v>70</v>
      </c>
      <c r="C20" s="140"/>
      <c r="D20" s="296">
        <f>+D14+D19</f>
        <v>68660854240</v>
      </c>
      <c r="E20" s="296">
        <f>+E14+E19</f>
        <v>55802865015</v>
      </c>
      <c r="F20" s="290" t="s">
        <v>71</v>
      </c>
      <c r="G20" s="274"/>
      <c r="H20" s="296">
        <f>+H13+H19</f>
        <v>68660854240</v>
      </c>
      <c r="I20" s="296">
        <f>+I13+I19</f>
        <v>55802865015</v>
      </c>
    </row>
    <row r="21" spans="2:9" s="83" customFormat="1" ht="15" thickTop="1" x14ac:dyDescent="0.3">
      <c r="D21" s="271"/>
      <c r="E21" s="271"/>
      <c r="F21" s="271"/>
      <c r="G21" s="271"/>
      <c r="H21" s="271"/>
      <c r="I21" s="271"/>
    </row>
    <row r="22" spans="2:9" s="83" customFormat="1" x14ac:dyDescent="0.3">
      <c r="B22" s="106" t="s">
        <v>352</v>
      </c>
      <c r="C22" s="106"/>
      <c r="D22" s="297"/>
      <c r="E22" s="297"/>
      <c r="F22" s="297"/>
      <c r="G22" s="297"/>
      <c r="H22" s="297"/>
      <c r="I22" s="297"/>
    </row>
    <row r="23" spans="2:9" s="83" customFormat="1" x14ac:dyDescent="0.3">
      <c r="D23" s="271"/>
      <c r="E23" s="271"/>
      <c r="F23" s="271"/>
      <c r="G23" s="271"/>
      <c r="H23" s="271"/>
      <c r="I23" s="271"/>
    </row>
    <row r="24" spans="2:9" s="83" customFormat="1" x14ac:dyDescent="0.3">
      <c r="B24" s="1"/>
      <c r="C24" s="1"/>
      <c r="D24" s="104"/>
      <c r="E24" s="104"/>
      <c r="F24" s="271"/>
      <c r="G24" s="271"/>
      <c r="H24" s="271"/>
      <c r="I24" s="271"/>
    </row>
    <row r="25" spans="2:9" s="83" customFormat="1" x14ac:dyDescent="0.3">
      <c r="B25" s="1"/>
      <c r="C25" s="1"/>
      <c r="D25" s="104"/>
      <c r="E25" s="104"/>
      <c r="F25" s="271"/>
      <c r="G25" s="271"/>
      <c r="H25" s="271"/>
      <c r="I25" s="271"/>
    </row>
    <row r="26" spans="2:9" s="83" customFormat="1" x14ac:dyDescent="0.3">
      <c r="B26" s="146"/>
      <c r="C26" s="1"/>
      <c r="D26" s="104"/>
      <c r="E26" s="298">
        <v>9125856</v>
      </c>
      <c r="F26" s="271"/>
      <c r="G26" s="271"/>
      <c r="H26" s="271"/>
      <c r="I26" s="271"/>
    </row>
  </sheetData>
  <pageMargins left="0.70866141732283472" right="0.70866141732283472" top="0.74803149606299213" bottom="0.74803149606299213" header="0.31496062992125984" footer="0.31496062992125984"/>
  <pageSetup paperSize="9" scale="67"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50F53-06CF-4D93-8A9C-0A7502B73EA3}">
  <sheetPr>
    <tabColor theme="9" tint="-0.249977111117893"/>
    <pageSetUpPr fitToPage="1"/>
  </sheetPr>
  <dimension ref="A1:G30"/>
  <sheetViews>
    <sheetView showGridLines="0" zoomScaleNormal="100" workbookViewId="0">
      <selection activeCell="E27" sqref="E27"/>
    </sheetView>
  </sheetViews>
  <sheetFormatPr baseColWidth="10" defaultColWidth="10.33203125" defaultRowHeight="14.4" x14ac:dyDescent="0.3"/>
  <cols>
    <col min="1" max="1" width="3.5546875" style="83" customWidth="1"/>
    <col min="2" max="2" width="76" style="83" customWidth="1"/>
    <col min="3" max="3" width="11.33203125" style="111" customWidth="1"/>
    <col min="4" max="4" width="22.109375" style="135" bestFit="1" customWidth="1"/>
    <col min="5" max="5" width="22.109375" style="256" bestFit="1" customWidth="1"/>
    <col min="6" max="6" width="3.5546875" style="137" customWidth="1"/>
    <col min="7" max="7" width="17.44140625" style="83" bestFit="1" customWidth="1"/>
    <col min="8" max="16384" width="10.33203125" style="83"/>
  </cols>
  <sheetData>
    <row r="1" spans="1:7" x14ac:dyDescent="0.3">
      <c r="A1" s="107"/>
      <c r="B1" s="108"/>
      <c r="C1" s="109"/>
      <c r="D1" s="110"/>
      <c r="E1" s="252"/>
    </row>
    <row r="2" spans="1:7" ht="16.5" customHeight="1" x14ac:dyDescent="0.3">
      <c r="B2" s="474" t="s">
        <v>0</v>
      </c>
      <c r="C2" s="474"/>
      <c r="D2" s="474"/>
      <c r="E2" s="474"/>
    </row>
    <row r="3" spans="1:7" x14ac:dyDescent="0.3">
      <c r="B3" s="163" t="s">
        <v>2</v>
      </c>
      <c r="C3" s="163"/>
      <c r="D3" s="163"/>
      <c r="E3" s="163"/>
    </row>
    <row r="4" spans="1:7" x14ac:dyDescent="0.3">
      <c r="B4" s="162" t="s">
        <v>395</v>
      </c>
      <c r="C4" s="162"/>
      <c r="D4" s="162"/>
      <c r="E4" s="162"/>
    </row>
    <row r="5" spans="1:7" x14ac:dyDescent="0.3">
      <c r="B5" s="162" t="s">
        <v>44</v>
      </c>
      <c r="C5" s="162"/>
      <c r="D5" s="162"/>
      <c r="E5" s="162"/>
    </row>
    <row r="6" spans="1:7" s="111" customFormat="1" x14ac:dyDescent="0.3">
      <c r="B6" s="94"/>
      <c r="C6" s="94"/>
      <c r="D6" s="112"/>
      <c r="E6" s="253"/>
    </row>
    <row r="7" spans="1:7" ht="15" customHeight="1" x14ac:dyDescent="0.3">
      <c r="B7" s="113" t="s">
        <v>72</v>
      </c>
      <c r="C7" s="114" t="s">
        <v>73</v>
      </c>
      <c r="D7" s="95">
        <f>+BG!H7</f>
        <v>46203</v>
      </c>
      <c r="E7" s="95">
        <v>45838</v>
      </c>
    </row>
    <row r="8" spans="1:7" ht="9.75" customHeight="1" x14ac:dyDescent="0.3">
      <c r="B8" s="115"/>
      <c r="C8" s="116"/>
      <c r="D8" s="117"/>
      <c r="E8" s="254"/>
    </row>
    <row r="9" spans="1:7" s="111" customFormat="1" ht="15" customHeight="1" x14ac:dyDescent="0.3">
      <c r="B9" s="118" t="s">
        <v>74</v>
      </c>
      <c r="C9" s="119"/>
      <c r="D9" s="120"/>
      <c r="E9" s="255"/>
    </row>
    <row r="10" spans="1:7" ht="15" customHeight="1" x14ac:dyDescent="0.3">
      <c r="B10" s="38" t="s">
        <v>75</v>
      </c>
      <c r="C10" s="119" t="s">
        <v>266</v>
      </c>
      <c r="D10" s="121">
        <v>23170510529</v>
      </c>
      <c r="E10" s="121">
        <v>15946519259</v>
      </c>
      <c r="F10" s="241" t="s">
        <v>340</v>
      </c>
    </row>
    <row r="11" spans="1:7" ht="15" customHeight="1" x14ac:dyDescent="0.3">
      <c r="B11" s="258" t="s">
        <v>76</v>
      </c>
      <c r="C11" s="119" t="s">
        <v>266</v>
      </c>
      <c r="D11" s="121">
        <v>2624607595</v>
      </c>
      <c r="E11" s="121">
        <v>2064196583</v>
      </c>
      <c r="F11" s="427"/>
      <c r="G11" s="375"/>
    </row>
    <row r="12" spans="1:7" ht="15" customHeight="1" x14ac:dyDescent="0.3">
      <c r="B12" s="258" t="s">
        <v>77</v>
      </c>
      <c r="C12" s="119" t="s">
        <v>304</v>
      </c>
      <c r="D12" s="121">
        <v>127636237</v>
      </c>
      <c r="E12" s="121">
        <v>39825210</v>
      </c>
      <c r="F12" s="241" t="b">
        <v>0</v>
      </c>
    </row>
    <row r="13" spans="1:7" ht="15" customHeight="1" x14ac:dyDescent="0.3">
      <c r="B13" s="38" t="s">
        <v>78</v>
      </c>
      <c r="C13" s="119" t="s">
        <v>266</v>
      </c>
      <c r="D13" s="199">
        <v>25916274</v>
      </c>
      <c r="E13" s="122">
        <v>203947841</v>
      </c>
      <c r="F13" s="241" t="b">
        <v>0</v>
      </c>
    </row>
    <row r="14" spans="1:7" ht="15" customHeight="1" thickBot="1" x14ac:dyDescent="0.35">
      <c r="B14" s="259" t="s">
        <v>79</v>
      </c>
      <c r="C14" s="119"/>
      <c r="D14" s="132">
        <f>SUM(D10:D13)</f>
        <v>25948670635</v>
      </c>
      <c r="E14" s="132">
        <f>SUM(E10:E13)</f>
        <v>18254488893</v>
      </c>
      <c r="F14" s="241" t="b">
        <v>0</v>
      </c>
    </row>
    <row r="15" spans="1:7" ht="9.75" customHeight="1" thickTop="1" x14ac:dyDescent="0.3">
      <c r="B15" s="38"/>
      <c r="C15" s="119"/>
      <c r="D15" s="124"/>
      <c r="E15" s="124"/>
      <c r="F15" s="241" t="b">
        <v>0</v>
      </c>
    </row>
    <row r="16" spans="1:7" ht="15" customHeight="1" x14ac:dyDescent="0.3">
      <c r="B16" s="118" t="s">
        <v>80</v>
      </c>
      <c r="C16" s="119"/>
      <c r="D16" s="121"/>
      <c r="E16" s="121"/>
      <c r="F16" s="241" t="b">
        <v>0</v>
      </c>
    </row>
    <row r="17" spans="2:6" ht="15" customHeight="1" x14ac:dyDescent="0.3">
      <c r="B17" s="260" t="s">
        <v>81</v>
      </c>
      <c r="C17" s="119" t="s">
        <v>242</v>
      </c>
      <c r="D17" s="121">
        <v>4641375549</v>
      </c>
      <c r="E17" s="121">
        <v>183995973</v>
      </c>
      <c r="F17" s="241" t="b">
        <v>0</v>
      </c>
    </row>
    <row r="18" spans="2:6" ht="15" customHeight="1" x14ac:dyDescent="0.3">
      <c r="B18" s="260" t="s">
        <v>82</v>
      </c>
      <c r="C18" s="119" t="s">
        <v>242</v>
      </c>
      <c r="D18" s="121">
        <v>5988293293</v>
      </c>
      <c r="E18" s="121">
        <v>3850519622</v>
      </c>
      <c r="F18" s="241" t="b">
        <v>0</v>
      </c>
    </row>
    <row r="19" spans="2:6" ht="15" customHeight="1" x14ac:dyDescent="0.3">
      <c r="B19" s="261" t="s">
        <v>83</v>
      </c>
      <c r="C19" s="119" t="s">
        <v>242</v>
      </c>
      <c r="D19" s="121">
        <v>585663</v>
      </c>
      <c r="E19" s="121">
        <v>294435</v>
      </c>
      <c r="F19" s="241" t="b">
        <v>0</v>
      </c>
    </row>
    <row r="20" spans="2:6" ht="15" customHeight="1" x14ac:dyDescent="0.3">
      <c r="B20" s="261" t="s">
        <v>84</v>
      </c>
      <c r="C20" s="119" t="s">
        <v>242</v>
      </c>
      <c r="D20" s="121">
        <v>1081483018</v>
      </c>
      <c r="E20" s="121">
        <v>763174125</v>
      </c>
      <c r="F20" s="241" t="b">
        <v>0</v>
      </c>
    </row>
    <row r="21" spans="2:6" ht="15" customHeight="1" x14ac:dyDescent="0.3">
      <c r="B21" s="258" t="s">
        <v>359</v>
      </c>
      <c r="C21" s="119" t="s">
        <v>304</v>
      </c>
      <c r="D21" s="121">
        <v>10885081756</v>
      </c>
      <c r="E21" s="121">
        <v>10394856101</v>
      </c>
      <c r="F21" s="241" t="b">
        <v>0</v>
      </c>
    </row>
    <row r="22" spans="2:6" ht="15" customHeight="1" x14ac:dyDescent="0.3">
      <c r="B22" s="260" t="s">
        <v>85</v>
      </c>
      <c r="C22" s="119" t="s">
        <v>242</v>
      </c>
      <c r="D22" s="122">
        <v>368651057</v>
      </c>
      <c r="E22" s="122">
        <v>0</v>
      </c>
      <c r="F22" s="241" t="b">
        <v>1</v>
      </c>
    </row>
    <row r="23" spans="2:6" ht="15" customHeight="1" thickBot="1" x14ac:dyDescent="0.35">
      <c r="B23" s="125" t="s">
        <v>86</v>
      </c>
      <c r="C23" s="119"/>
      <c r="D23" s="123">
        <f>SUM(D17:D22)</f>
        <v>22965470336</v>
      </c>
      <c r="E23" s="123">
        <f>SUM(E17:E22)</f>
        <v>15192840256</v>
      </c>
      <c r="F23" s="241" t="b">
        <v>0</v>
      </c>
    </row>
    <row r="24" spans="2:6" ht="15.75" customHeight="1" thickTop="1" x14ac:dyDescent="0.3">
      <c r="B24" s="126"/>
      <c r="C24" s="127"/>
      <c r="D24" s="121"/>
      <c r="E24" s="121"/>
      <c r="F24" s="241" t="b">
        <v>0</v>
      </c>
    </row>
    <row r="25" spans="2:6" ht="15.75" customHeight="1" thickBot="1" x14ac:dyDescent="0.35">
      <c r="B25" s="128" t="s">
        <v>87</v>
      </c>
      <c r="C25" s="128"/>
      <c r="D25" s="372">
        <f>+D14-D23</f>
        <v>2983200299</v>
      </c>
      <c r="E25" s="132">
        <f>+E14-E23</f>
        <v>3061648637</v>
      </c>
      <c r="F25" s="241" t="b">
        <v>0</v>
      </c>
    </row>
    <row r="26" spans="2:6" ht="15.75" customHeight="1" thickTop="1" x14ac:dyDescent="0.3">
      <c r="B26" s="129" t="s">
        <v>88</v>
      </c>
      <c r="C26" s="130"/>
      <c r="D26" s="121">
        <v>0</v>
      </c>
      <c r="E26" s="121"/>
      <c r="F26" s="241" t="b">
        <v>0</v>
      </c>
    </row>
    <row r="27" spans="2:6" ht="13.5" customHeight="1" thickBot="1" x14ac:dyDescent="0.35">
      <c r="B27" s="131" t="s">
        <v>89</v>
      </c>
      <c r="C27" s="130"/>
      <c r="D27" s="132">
        <f>+D25-D26</f>
        <v>2983200299</v>
      </c>
      <c r="E27" s="132">
        <f>+E25-E26</f>
        <v>3061648637</v>
      </c>
    </row>
    <row r="28" spans="2:6" ht="13.5" customHeight="1" thickTop="1" x14ac:dyDescent="0.3">
      <c r="B28" s="133"/>
      <c r="C28" s="134"/>
    </row>
    <row r="29" spans="2:6" ht="13.5" customHeight="1" x14ac:dyDescent="0.3">
      <c r="B29" s="106" t="s">
        <v>352</v>
      </c>
      <c r="C29" s="83"/>
      <c r="D29" s="136"/>
      <c r="E29" s="257"/>
    </row>
    <row r="30" spans="2:6" x14ac:dyDescent="0.3">
      <c r="B30" s="174"/>
    </row>
  </sheetData>
  <mergeCells count="1">
    <mergeCell ref="B2:E2"/>
  </mergeCells>
  <pageMargins left="0.70866141732283472" right="0.70866141732283472" top="0.74803149606299213" bottom="0.74803149606299213" header="0.31496062992125984" footer="0.31496062992125984"/>
  <pageSetup paperSize="9" scale="62" fitToHeight="5" orientation="portrait" r:id="rId1"/>
  <ignoredErrors>
    <ignoredError xmlns:x16r3="http://schemas.microsoft.com/office/spreadsheetml/2018/08/main" sqref="D7" x16r3:misleadingForma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67193-01EC-4117-8927-DBC6D0321B87}">
  <sheetPr>
    <tabColor theme="9" tint="-0.249977111117893"/>
    <pageSetUpPr fitToPage="1"/>
  </sheetPr>
  <dimension ref="A1:E36"/>
  <sheetViews>
    <sheetView showGridLines="0" topLeftCell="A15" zoomScaleNormal="100" workbookViewId="0">
      <selection activeCell="D34" sqref="D34"/>
    </sheetView>
  </sheetViews>
  <sheetFormatPr baseColWidth="10" defaultColWidth="11.44140625" defaultRowHeight="14.4" x14ac:dyDescent="0.3"/>
  <cols>
    <col min="1" max="1" width="3.5546875" style="1" customWidth="1"/>
    <col min="2" max="2" width="4" style="1" customWidth="1"/>
    <col min="3" max="3" width="69.6640625" style="1" customWidth="1"/>
    <col min="4" max="5" width="23.44140625" style="104" bestFit="1" customWidth="1"/>
    <col min="6" max="6" width="3.5546875" style="1" customWidth="1"/>
    <col min="7" max="7" width="17.109375" style="1" bestFit="1" customWidth="1"/>
    <col min="8" max="16384" width="11.44140625" style="1"/>
  </cols>
  <sheetData>
    <row r="1" spans="1:5" x14ac:dyDescent="0.3">
      <c r="A1" s="2"/>
    </row>
    <row r="2" spans="1:5" x14ac:dyDescent="0.3">
      <c r="B2" s="474" t="s">
        <v>0</v>
      </c>
      <c r="C2" s="474"/>
      <c r="D2" s="474"/>
      <c r="E2" s="474"/>
    </row>
    <row r="3" spans="1:5" x14ac:dyDescent="0.3">
      <c r="B3" s="475" t="s">
        <v>351</v>
      </c>
      <c r="C3" s="475"/>
      <c r="D3" s="475"/>
      <c r="E3" s="475"/>
    </row>
    <row r="4" spans="1:5" x14ac:dyDescent="0.3">
      <c r="B4" s="476" t="str">
        <f>+ER!B4</f>
        <v>Correspondiente al 30/06/2026, presentado en forma comparativa con el ejercicio cerrado al 30/06/2025.</v>
      </c>
      <c r="C4" s="476"/>
      <c r="D4" s="476"/>
      <c r="E4" s="476"/>
    </row>
    <row r="5" spans="1:5" x14ac:dyDescent="0.3">
      <c r="B5" s="477" t="s">
        <v>90</v>
      </c>
      <c r="C5" s="477"/>
      <c r="D5" s="477"/>
      <c r="E5" s="477"/>
    </row>
    <row r="6" spans="1:5" x14ac:dyDescent="0.3">
      <c r="B6" s="99"/>
      <c r="C6" s="100"/>
      <c r="D6" s="302"/>
      <c r="E6" s="302"/>
    </row>
    <row r="7" spans="1:5" x14ac:dyDescent="0.3">
      <c r="B7" s="99"/>
      <c r="C7" s="101"/>
      <c r="D7" s="355">
        <f>+ER!D7</f>
        <v>46203</v>
      </c>
      <c r="E7" s="355">
        <f>+ER!E7</f>
        <v>45838</v>
      </c>
    </row>
    <row r="8" spans="1:5" x14ac:dyDescent="0.3">
      <c r="B8" s="102" t="s">
        <v>91</v>
      </c>
      <c r="C8" s="103" t="s">
        <v>92</v>
      </c>
      <c r="D8" s="303"/>
      <c r="E8" s="304"/>
    </row>
    <row r="9" spans="1:5" x14ac:dyDescent="0.3">
      <c r="C9" s="1" t="s">
        <v>93</v>
      </c>
      <c r="D9" s="382">
        <v>24040906091</v>
      </c>
      <c r="E9" s="382">
        <v>16890709716</v>
      </c>
    </row>
    <row r="10" spans="1:5" x14ac:dyDescent="0.3">
      <c r="B10" s="361"/>
      <c r="C10" s="1" t="s">
        <v>94</v>
      </c>
      <c r="D10" s="382">
        <v>-15560644531</v>
      </c>
      <c r="E10" s="382">
        <v>-2884796284</v>
      </c>
    </row>
    <row r="11" spans="1:5" x14ac:dyDescent="0.3">
      <c r="B11" s="361"/>
      <c r="C11" s="1" t="s">
        <v>404</v>
      </c>
      <c r="D11" s="382">
        <v>-9028791</v>
      </c>
      <c r="E11" s="382">
        <v>0</v>
      </c>
    </row>
    <row r="12" spans="1:5" ht="28.8" x14ac:dyDescent="0.3">
      <c r="C12" s="105" t="s">
        <v>95</v>
      </c>
      <c r="D12" s="383">
        <f>SUM(D9:D11)</f>
        <v>8471232769</v>
      </c>
      <c r="E12" s="383">
        <f>SUM(E9:E11)</f>
        <v>14005913432</v>
      </c>
    </row>
    <row r="13" spans="1:5" x14ac:dyDescent="0.3">
      <c r="C13" s="31" t="s">
        <v>96</v>
      </c>
      <c r="D13" s="384">
        <f>SUM(D14)</f>
        <v>-16684470531</v>
      </c>
      <c r="E13" s="384">
        <f>SUM(E14)</f>
        <v>-11588315343</v>
      </c>
    </row>
    <row r="14" spans="1:5" x14ac:dyDescent="0.3">
      <c r="C14" s="1" t="s">
        <v>97</v>
      </c>
      <c r="D14" s="382">
        <v>-16684470531</v>
      </c>
      <c r="E14" s="382">
        <v>-11588315343</v>
      </c>
    </row>
    <row r="15" spans="1:5" x14ac:dyDescent="0.3">
      <c r="C15" s="105" t="s">
        <v>98</v>
      </c>
      <c r="D15" s="385">
        <f>+D12+D13</f>
        <v>-8213237762</v>
      </c>
      <c r="E15" s="385">
        <f>+E12+E13</f>
        <v>2417598089</v>
      </c>
    </row>
    <row r="16" spans="1:5" x14ac:dyDescent="0.3">
      <c r="C16" s="1" t="s">
        <v>99</v>
      </c>
      <c r="D16" s="382">
        <v>-11209558</v>
      </c>
      <c r="E16" s="382">
        <v>-142109259</v>
      </c>
    </row>
    <row r="17" spans="2:5" x14ac:dyDescent="0.3">
      <c r="C17" s="31" t="s">
        <v>100</v>
      </c>
      <c r="D17" s="384">
        <f>+D15+D16</f>
        <v>-8224447320</v>
      </c>
      <c r="E17" s="384">
        <f>+E15+E16</f>
        <v>2275488830</v>
      </c>
    </row>
    <row r="18" spans="2:5" ht="9" customHeight="1" x14ac:dyDescent="0.3">
      <c r="D18" s="382"/>
      <c r="E18" s="386"/>
    </row>
    <row r="19" spans="2:5" x14ac:dyDescent="0.3">
      <c r="B19" s="31" t="s">
        <v>101</v>
      </c>
      <c r="C19" s="31" t="s">
        <v>102</v>
      </c>
      <c r="D19" s="385"/>
      <c r="E19" s="384"/>
    </row>
    <row r="20" spans="2:5" x14ac:dyDescent="0.3">
      <c r="C20" s="1" t="s">
        <v>103</v>
      </c>
      <c r="D20" s="382">
        <v>-1624909612</v>
      </c>
      <c r="E20" s="382">
        <v>-3604812866</v>
      </c>
    </row>
    <row r="21" spans="2:5" x14ac:dyDescent="0.3">
      <c r="C21" s="1" t="s">
        <v>104</v>
      </c>
      <c r="D21" s="382">
        <v>-48978536</v>
      </c>
      <c r="E21" s="382">
        <v>-37942411</v>
      </c>
    </row>
    <row r="22" spans="2:5" x14ac:dyDescent="0.3">
      <c r="C22" s="1" t="s">
        <v>105</v>
      </c>
      <c r="D22" s="382">
        <v>851716341</v>
      </c>
      <c r="E22" s="382">
        <v>830109892</v>
      </c>
    </row>
    <row r="23" spans="2:5" x14ac:dyDescent="0.3">
      <c r="C23" s="31" t="s">
        <v>106</v>
      </c>
      <c r="D23" s="384">
        <f>SUM(D20:D22)</f>
        <v>-822171807</v>
      </c>
      <c r="E23" s="384">
        <f>SUM(E20:E22)</f>
        <v>-2812645385</v>
      </c>
    </row>
    <row r="24" spans="2:5" ht="9" customHeight="1" x14ac:dyDescent="0.3">
      <c r="D24" s="382"/>
      <c r="E24" s="386"/>
    </row>
    <row r="25" spans="2:5" x14ac:dyDescent="0.3">
      <c r="B25" s="31" t="s">
        <v>107</v>
      </c>
      <c r="C25" s="31" t="s">
        <v>108</v>
      </c>
      <c r="D25" s="385"/>
      <c r="E25" s="384"/>
    </row>
    <row r="26" spans="2:5" x14ac:dyDescent="0.3">
      <c r="C26" s="1" t="s">
        <v>109</v>
      </c>
      <c r="D26" s="382">
        <v>9517320643</v>
      </c>
      <c r="E26" s="382">
        <v>4339293150</v>
      </c>
    </row>
    <row r="27" spans="2:5" x14ac:dyDescent="0.3">
      <c r="C27" s="1" t="s">
        <v>110</v>
      </c>
      <c r="D27" s="382">
        <v>-922699</v>
      </c>
      <c r="E27" s="382">
        <v>-3867668981</v>
      </c>
    </row>
    <row r="28" spans="2:5" x14ac:dyDescent="0.3">
      <c r="C28" s="1" t="s">
        <v>111</v>
      </c>
      <c r="D28" s="382">
        <v>-1074861476</v>
      </c>
      <c r="E28" s="382">
        <v>-138538280</v>
      </c>
    </row>
    <row r="29" spans="2:5" x14ac:dyDescent="0.3">
      <c r="C29" s="1" t="s">
        <v>112</v>
      </c>
      <c r="D29" s="382">
        <v>-368651057</v>
      </c>
      <c r="E29" s="382">
        <v>166010725</v>
      </c>
    </row>
    <row r="30" spans="2:5" x14ac:dyDescent="0.3">
      <c r="C30" s="31" t="s">
        <v>113</v>
      </c>
      <c r="D30" s="384">
        <f>SUM(D26:D29)</f>
        <v>8072885411</v>
      </c>
      <c r="E30" s="384">
        <f>SUM(E26:E29)</f>
        <v>499096614</v>
      </c>
    </row>
    <row r="31" spans="2:5" ht="9" customHeight="1" x14ac:dyDescent="0.3">
      <c r="C31" s="31"/>
      <c r="D31" s="385"/>
      <c r="E31" s="384"/>
    </row>
    <row r="32" spans="2:5" x14ac:dyDescent="0.3">
      <c r="C32" s="31" t="s">
        <v>114</v>
      </c>
      <c r="D32" s="385">
        <f>+D30+D23+D17</f>
        <v>-973733716</v>
      </c>
      <c r="E32" s="385">
        <f>+E30+E23+E17</f>
        <v>-38059941</v>
      </c>
    </row>
    <row r="33" spans="3:5" x14ac:dyDescent="0.3">
      <c r="C33" s="31" t="s">
        <v>115</v>
      </c>
      <c r="D33" s="382">
        <v>1915219586</v>
      </c>
      <c r="E33" s="382">
        <v>1243754115</v>
      </c>
    </row>
    <row r="34" spans="3:5" x14ac:dyDescent="0.3">
      <c r="C34" s="31" t="s">
        <v>116</v>
      </c>
      <c r="D34" s="385">
        <f>+D32+D33</f>
        <v>941485870</v>
      </c>
      <c r="E34" s="385">
        <f>+E32+E33</f>
        <v>1205694174</v>
      </c>
    </row>
    <row r="35" spans="3:5" x14ac:dyDescent="0.3">
      <c r="C35" s="31"/>
      <c r="D35" s="305"/>
      <c r="E35" s="305"/>
    </row>
    <row r="36" spans="3:5" x14ac:dyDescent="0.3">
      <c r="C36" s="106" t="s">
        <v>352</v>
      </c>
    </row>
  </sheetData>
  <mergeCells count="4">
    <mergeCell ref="B2:E2"/>
    <mergeCell ref="B3:E3"/>
    <mergeCell ref="B4:E4"/>
    <mergeCell ref="B5:E5"/>
  </mergeCells>
  <pageMargins left="0.70866141732283472" right="0.70866141732283472" top="0.74803149606299213" bottom="0.74803149606299213" header="0.31496062992125984" footer="0.31496062992125984"/>
  <pageSetup paperSize="9" scale="70" fitToHeight="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AB1E6-AC8B-4230-B3D5-98D52947BC50}">
  <sheetPr>
    <tabColor theme="9" tint="-0.249977111117893"/>
    <pageSetUpPr fitToPage="1"/>
  </sheetPr>
  <dimension ref="A1:M17"/>
  <sheetViews>
    <sheetView showGridLines="0" topLeftCell="D1" zoomScaleNormal="100" workbookViewId="0">
      <selection activeCell="K14" sqref="K14"/>
    </sheetView>
  </sheetViews>
  <sheetFormatPr baseColWidth="10" defaultColWidth="11.44140625" defaultRowHeight="14.4" x14ac:dyDescent="0.3"/>
  <cols>
    <col min="1" max="1" width="3.5546875" style="1" customWidth="1"/>
    <col min="2" max="2" width="38" style="1" bestFit="1" customWidth="1"/>
    <col min="3" max="3" width="22.6640625" style="269" bestFit="1" customWidth="1"/>
    <col min="4" max="4" width="16.33203125" style="269" customWidth="1"/>
    <col min="5" max="5" width="22.88671875" style="269" bestFit="1" customWidth="1"/>
    <col min="6" max="6" width="20.88671875" style="269" bestFit="1" customWidth="1"/>
    <col min="7" max="7" width="16.5546875" style="269" customWidth="1"/>
    <col min="8" max="8" width="17.33203125" style="269" bestFit="1" customWidth="1"/>
    <col min="9" max="9" width="22.88671875" style="269" bestFit="1" customWidth="1"/>
    <col min="10" max="12" width="22.33203125" style="269" bestFit="1" customWidth="1"/>
    <col min="13" max="13" width="3.5546875" style="1" customWidth="1"/>
    <col min="14" max="16384" width="11.44140625" style="1"/>
  </cols>
  <sheetData>
    <row r="1" spans="1:13" x14ac:dyDescent="0.3">
      <c r="A1" s="2"/>
    </row>
    <row r="2" spans="1:13" x14ac:dyDescent="0.3">
      <c r="B2" s="474" t="s">
        <v>0</v>
      </c>
      <c r="C2" s="474"/>
      <c r="D2" s="474"/>
      <c r="E2" s="474"/>
      <c r="F2" s="474"/>
      <c r="G2" s="474"/>
      <c r="H2" s="474"/>
      <c r="I2" s="474"/>
      <c r="J2" s="474"/>
      <c r="K2" s="474"/>
      <c r="L2" s="474"/>
    </row>
    <row r="3" spans="1:13" x14ac:dyDescent="0.3">
      <c r="B3" s="475" t="s">
        <v>265</v>
      </c>
      <c r="C3" s="475"/>
      <c r="D3" s="475"/>
      <c r="E3" s="475"/>
      <c r="F3" s="475"/>
      <c r="G3" s="475"/>
      <c r="H3" s="475"/>
      <c r="I3" s="475"/>
      <c r="J3" s="475"/>
      <c r="K3" s="475"/>
      <c r="L3" s="475"/>
    </row>
    <row r="4" spans="1:13" x14ac:dyDescent="0.3">
      <c r="B4" s="476" t="str">
        <f>+EFE!B4</f>
        <v>Correspondiente al 30/06/2026, presentado en forma comparativa con el ejercicio cerrado al 30/06/2025.</v>
      </c>
      <c r="C4" s="476"/>
      <c r="D4" s="476"/>
      <c r="E4" s="476"/>
      <c r="F4" s="476"/>
      <c r="G4" s="476"/>
      <c r="H4" s="476"/>
      <c r="I4" s="476"/>
      <c r="J4" s="476"/>
      <c r="K4" s="476"/>
      <c r="L4" s="476"/>
    </row>
    <row r="5" spans="1:13" x14ac:dyDescent="0.3">
      <c r="B5" s="94"/>
      <c r="C5" s="301"/>
      <c r="D5" s="301"/>
      <c r="E5" s="301"/>
      <c r="F5" s="301"/>
      <c r="G5" s="301"/>
      <c r="H5" s="301"/>
      <c r="I5" s="267"/>
      <c r="J5" s="267"/>
    </row>
    <row r="6" spans="1:13" x14ac:dyDescent="0.3">
      <c r="B6" s="478" t="s">
        <v>117</v>
      </c>
      <c r="C6" s="480" t="s">
        <v>118</v>
      </c>
      <c r="D6" s="481"/>
      <c r="E6" s="482"/>
      <c r="F6" s="480" t="s">
        <v>119</v>
      </c>
      <c r="G6" s="481"/>
      <c r="H6" s="482"/>
      <c r="I6" s="480" t="s">
        <v>120</v>
      </c>
      <c r="J6" s="482"/>
      <c r="K6" s="483" t="s">
        <v>61</v>
      </c>
      <c r="L6" s="484"/>
    </row>
    <row r="7" spans="1:13" x14ac:dyDescent="0.3">
      <c r="B7" s="479"/>
      <c r="C7" s="268" t="s">
        <v>121</v>
      </c>
      <c r="D7" s="268" t="s">
        <v>122</v>
      </c>
      <c r="E7" s="268" t="s">
        <v>123</v>
      </c>
      <c r="F7" s="268" t="s">
        <v>124</v>
      </c>
      <c r="G7" s="268" t="s">
        <v>125</v>
      </c>
      <c r="H7" s="268" t="s">
        <v>126</v>
      </c>
      <c r="I7" s="268" t="s">
        <v>127</v>
      </c>
      <c r="J7" s="268" t="s">
        <v>128</v>
      </c>
      <c r="K7" s="307">
        <f>+B14</f>
        <v>46203</v>
      </c>
      <c r="L7" s="308">
        <f>+B15</f>
        <v>45838</v>
      </c>
    </row>
    <row r="8" spans="1:13" s="31" customFormat="1" x14ac:dyDescent="0.3">
      <c r="B8" s="96" t="s">
        <v>129</v>
      </c>
      <c r="C8" s="387">
        <v>25000000000</v>
      </c>
      <c r="D8" s="387">
        <v>0</v>
      </c>
      <c r="E8" s="387">
        <v>25000000000</v>
      </c>
      <c r="F8" s="387">
        <v>2087085753</v>
      </c>
      <c r="G8" s="387">
        <v>0</v>
      </c>
      <c r="H8" s="387">
        <v>50532033</v>
      </c>
      <c r="I8" s="387">
        <v>0</v>
      </c>
      <c r="J8" s="387">
        <v>4064772374</v>
      </c>
      <c r="K8" s="387">
        <v>31202390160.333336</v>
      </c>
      <c r="L8" s="388">
        <v>31005286767.333336</v>
      </c>
    </row>
    <row r="9" spans="1:13" x14ac:dyDescent="0.3">
      <c r="B9" s="97" t="s">
        <v>130</v>
      </c>
      <c r="C9" s="389">
        <v>0</v>
      </c>
      <c r="D9" s="389">
        <v>0</v>
      </c>
      <c r="E9" s="389">
        <v>0</v>
      </c>
      <c r="F9" s="389">
        <v>0</v>
      </c>
      <c r="G9" s="389">
        <v>0</v>
      </c>
      <c r="H9" s="389">
        <v>0</v>
      </c>
      <c r="I9" s="389">
        <v>4064772374</v>
      </c>
      <c r="J9" s="389">
        <v>-4064772374</v>
      </c>
      <c r="K9" s="390">
        <f>+SUM(E9:J9)</f>
        <v>0</v>
      </c>
      <c r="L9" s="390">
        <v>0</v>
      </c>
    </row>
    <row r="10" spans="1:13" x14ac:dyDescent="0.3">
      <c r="B10" s="97" t="s">
        <v>131</v>
      </c>
      <c r="C10" s="391">
        <v>3850000000</v>
      </c>
      <c r="D10" s="389">
        <v>0</v>
      </c>
      <c r="E10" s="389">
        <v>3850000000</v>
      </c>
      <c r="F10" s="389">
        <v>0</v>
      </c>
      <c r="G10" s="389">
        <v>0</v>
      </c>
      <c r="H10" s="389">
        <v>0</v>
      </c>
      <c r="I10" s="389">
        <v>-3850000000</v>
      </c>
      <c r="J10" s="389">
        <v>0</v>
      </c>
      <c r="K10" s="390">
        <f t="shared" ref="K10:K13" si="0">+SUM(E10:J10)</f>
        <v>0</v>
      </c>
      <c r="L10" s="389">
        <v>0</v>
      </c>
    </row>
    <row r="11" spans="1:13" x14ac:dyDescent="0.3">
      <c r="B11" s="97" t="s">
        <v>132</v>
      </c>
      <c r="C11" s="389">
        <v>0</v>
      </c>
      <c r="D11" s="389">
        <v>0</v>
      </c>
      <c r="E11" s="389">
        <v>0</v>
      </c>
      <c r="F11" s="389">
        <v>203238619</v>
      </c>
      <c r="G11" s="389">
        <v>0</v>
      </c>
      <c r="H11" s="389">
        <v>0</v>
      </c>
      <c r="I11" s="389">
        <v>-203238619</v>
      </c>
      <c r="J11" s="389">
        <v>0</v>
      </c>
      <c r="K11" s="390">
        <f t="shared" si="0"/>
        <v>0</v>
      </c>
      <c r="L11" s="389">
        <v>0</v>
      </c>
    </row>
    <row r="12" spans="1:13" x14ac:dyDescent="0.3">
      <c r="B12" s="97" t="s">
        <v>133</v>
      </c>
      <c r="C12" s="392">
        <v>0</v>
      </c>
      <c r="D12" s="392">
        <v>0</v>
      </c>
      <c r="E12" s="392">
        <v>0</v>
      </c>
      <c r="F12" s="392">
        <v>0</v>
      </c>
      <c r="G12" s="392">
        <v>0</v>
      </c>
      <c r="H12" s="392">
        <v>0</v>
      </c>
      <c r="I12" s="392">
        <v>-11533755</v>
      </c>
      <c r="J12" s="392">
        <v>0</v>
      </c>
      <c r="K12" s="390">
        <f t="shared" si="0"/>
        <v>-11533755</v>
      </c>
      <c r="L12" s="392">
        <v>-3867668981</v>
      </c>
      <c r="M12" s="146"/>
    </row>
    <row r="13" spans="1:13" x14ac:dyDescent="0.3">
      <c r="B13" s="97" t="s">
        <v>134</v>
      </c>
      <c r="C13" s="392">
        <v>0</v>
      </c>
      <c r="D13" s="392">
        <v>0</v>
      </c>
      <c r="E13" s="392">
        <v>0</v>
      </c>
      <c r="F13" s="392">
        <v>0</v>
      </c>
      <c r="G13" s="392">
        <v>0</v>
      </c>
      <c r="H13" s="392">
        <v>0</v>
      </c>
      <c r="I13" s="392">
        <v>0</v>
      </c>
      <c r="J13" s="392">
        <f>+BG!H18</f>
        <v>2983200299</v>
      </c>
      <c r="K13" s="392">
        <f t="shared" si="0"/>
        <v>2983200299</v>
      </c>
      <c r="L13" s="392">
        <v>3061648637</v>
      </c>
      <c r="M13" s="146"/>
    </row>
    <row r="14" spans="1:13" x14ac:dyDescent="0.3">
      <c r="A14" s="31"/>
      <c r="B14" s="98">
        <f>+EFE!D7</f>
        <v>46203</v>
      </c>
      <c r="C14" s="387">
        <f>SUM(C8:C13)</f>
        <v>28850000000</v>
      </c>
      <c r="D14" s="387">
        <f t="shared" ref="D14:K14" si="1">SUM(D8:D13)</f>
        <v>0</v>
      </c>
      <c r="E14" s="387">
        <f t="shared" si="1"/>
        <v>28850000000</v>
      </c>
      <c r="F14" s="387">
        <f t="shared" si="1"/>
        <v>2290324372</v>
      </c>
      <c r="G14" s="387">
        <f t="shared" si="1"/>
        <v>0</v>
      </c>
      <c r="H14" s="387">
        <f t="shared" si="1"/>
        <v>50532033</v>
      </c>
      <c r="I14" s="387">
        <f t="shared" si="1"/>
        <v>0</v>
      </c>
      <c r="J14" s="387">
        <f t="shared" si="1"/>
        <v>2983200299</v>
      </c>
      <c r="K14" s="387">
        <f t="shared" si="1"/>
        <v>34174056704.333336</v>
      </c>
      <c r="L14" s="387">
        <v>0</v>
      </c>
    </row>
    <row r="15" spans="1:13" x14ac:dyDescent="0.3">
      <c r="B15" s="98">
        <f>+EFE!E7</f>
        <v>45838</v>
      </c>
      <c r="C15" s="387">
        <v>25000000000</v>
      </c>
      <c r="D15" s="387">
        <v>0</v>
      </c>
      <c r="E15" s="387">
        <v>25000000000</v>
      </c>
      <c r="F15" s="387">
        <v>2087085753</v>
      </c>
      <c r="G15" s="387">
        <v>0</v>
      </c>
      <c r="H15" s="387">
        <v>50532033</v>
      </c>
      <c r="I15" s="387">
        <v>0</v>
      </c>
      <c r="J15" s="387">
        <v>3061648637</v>
      </c>
      <c r="K15" s="387"/>
      <c r="L15" s="387">
        <f>+SUM(L8:L13)</f>
        <v>30199266423.333336</v>
      </c>
    </row>
    <row r="16" spans="1:13" x14ac:dyDescent="0.3">
      <c r="B16" s="264"/>
      <c r="C16" s="309"/>
      <c r="D16" s="309"/>
      <c r="E16" s="309"/>
      <c r="F16" s="309"/>
      <c r="G16" s="309"/>
      <c r="H16" s="309"/>
      <c r="I16" s="309">
        <v>0</v>
      </c>
      <c r="J16" s="309"/>
      <c r="K16" s="362"/>
      <c r="L16" s="310"/>
    </row>
    <row r="17" spans="2:2" x14ac:dyDescent="0.3">
      <c r="B17" s="265" t="s">
        <v>352</v>
      </c>
    </row>
  </sheetData>
  <mergeCells count="8">
    <mergeCell ref="B2:L2"/>
    <mergeCell ref="B3:L3"/>
    <mergeCell ref="B4:L4"/>
    <mergeCell ref="B6:B7"/>
    <mergeCell ref="C6:E6"/>
    <mergeCell ref="F6:H6"/>
    <mergeCell ref="I6:J6"/>
    <mergeCell ref="K6:L6"/>
  </mergeCells>
  <pageMargins left="0.70866141732283472" right="0.70866141732283472" top="0.74803149606299213" bottom="0.74803149606299213" header="0.31496062992125984" footer="0.31496062992125984"/>
  <pageSetup paperSize="9" scale="54" fitToHeight="5" orientation="landscape" r:id="rId1"/>
  <ignoredErrors>
    <ignoredError sqref="K9:K13 L15"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90EBC-8B9C-4C01-8AF7-CC15F608D9D4}">
  <sheetPr>
    <tabColor theme="9" tint="-0.249977111117893"/>
    <pageSetUpPr fitToPage="1"/>
  </sheetPr>
  <dimension ref="A1:M443"/>
  <sheetViews>
    <sheetView showGridLines="0" topLeftCell="A415" zoomScale="70" zoomScaleNormal="70" workbookViewId="0">
      <selection activeCell="E453" sqref="E453"/>
    </sheetView>
  </sheetViews>
  <sheetFormatPr baseColWidth="10" defaultColWidth="11.44140625" defaultRowHeight="14.4" x14ac:dyDescent="0.3"/>
  <cols>
    <col min="1" max="1" width="3.5546875" style="1" customWidth="1"/>
    <col min="2" max="2" width="45.5546875" style="1" customWidth="1"/>
    <col min="3" max="3" width="42.33203125" style="1" bestFit="1" customWidth="1"/>
    <col min="4" max="4" width="26.33203125" style="1" bestFit="1" customWidth="1"/>
    <col min="5" max="5" width="23.5546875" style="1" customWidth="1"/>
    <col min="6" max="6" width="22.6640625" style="1" customWidth="1"/>
    <col min="7" max="7" width="19.33203125" style="1" bestFit="1" customWidth="1"/>
    <col min="8" max="8" width="18.44140625" style="104" customWidth="1"/>
    <col min="9" max="9" width="24.44140625" style="104" bestFit="1" customWidth="1"/>
    <col min="10" max="10" width="23" style="104" bestFit="1" customWidth="1"/>
    <col min="11" max="11" width="16.6640625" style="104" customWidth="1"/>
    <col min="12" max="13" width="16.6640625" style="1" customWidth="1"/>
    <col min="14" max="16384" width="11.44140625" style="1"/>
  </cols>
  <sheetData>
    <row r="1" spans="1:6" x14ac:dyDescent="0.3">
      <c r="A1" s="202"/>
    </row>
    <row r="2" spans="1:6" x14ac:dyDescent="0.3">
      <c r="B2" s="148" t="s">
        <v>0</v>
      </c>
      <c r="C2" s="148"/>
      <c r="D2" s="148"/>
      <c r="E2" s="148"/>
      <c r="F2" s="148"/>
    </row>
    <row r="3" spans="1:6" x14ac:dyDescent="0.3">
      <c r="B3" s="148" t="s">
        <v>1</v>
      </c>
      <c r="C3" s="148"/>
      <c r="D3" s="148"/>
      <c r="E3" s="148"/>
      <c r="F3" s="148"/>
    </row>
    <row r="4" spans="1:6" x14ac:dyDescent="0.3">
      <c r="B4" s="149" t="s">
        <v>396</v>
      </c>
      <c r="C4" s="149"/>
      <c r="D4" s="149"/>
      <c r="E4" s="149"/>
      <c r="F4" s="149"/>
    </row>
    <row r="6" spans="1:6" x14ac:dyDescent="0.3">
      <c r="B6" s="31" t="s">
        <v>3</v>
      </c>
    </row>
    <row r="7" spans="1:6" x14ac:dyDescent="0.3">
      <c r="B7" s="1" t="s">
        <v>4</v>
      </c>
      <c r="C7" s="452" t="s">
        <v>5</v>
      </c>
      <c r="D7" s="452"/>
      <c r="E7" s="452"/>
      <c r="F7" s="452"/>
    </row>
    <row r="8" spans="1:6" x14ac:dyDescent="0.3">
      <c r="B8" s="1" t="s">
        <v>6</v>
      </c>
      <c r="C8" s="452" t="s">
        <v>7</v>
      </c>
      <c r="D8" s="452"/>
      <c r="E8" s="452"/>
      <c r="F8" s="452"/>
    </row>
    <row r="9" spans="1:6" x14ac:dyDescent="0.3">
      <c r="B9" s="1" t="s">
        <v>8</v>
      </c>
      <c r="C9" s="452" t="s">
        <v>9</v>
      </c>
      <c r="D9" s="452"/>
      <c r="E9" s="452"/>
      <c r="F9" s="452"/>
    </row>
    <row r="10" spans="1:6" x14ac:dyDescent="0.3">
      <c r="B10" s="1" t="s">
        <v>10</v>
      </c>
      <c r="C10" s="452" t="s">
        <v>11</v>
      </c>
      <c r="D10" s="452"/>
      <c r="E10" s="452"/>
      <c r="F10" s="452"/>
    </row>
    <row r="11" spans="1:6" x14ac:dyDescent="0.3">
      <c r="B11" s="361" t="s">
        <v>297</v>
      </c>
      <c r="C11" s="452" t="s">
        <v>12</v>
      </c>
      <c r="D11" s="452"/>
      <c r="E11" s="452"/>
      <c r="F11" s="452"/>
    </row>
    <row r="12" spans="1:6" x14ac:dyDescent="0.3">
      <c r="B12" s="1" t="s">
        <v>13</v>
      </c>
      <c r="C12" s="452" t="s">
        <v>14</v>
      </c>
      <c r="D12" s="452"/>
      <c r="E12" s="452"/>
      <c r="F12" s="452"/>
    </row>
    <row r="13" spans="1:6" x14ac:dyDescent="0.3">
      <c r="B13" s="1" t="s">
        <v>15</v>
      </c>
      <c r="C13" s="452" t="s">
        <v>9</v>
      </c>
      <c r="D13" s="452"/>
      <c r="E13" s="452"/>
      <c r="F13" s="452"/>
    </row>
    <row r="15" spans="1:6" x14ac:dyDescent="0.3">
      <c r="B15" s="455" t="s">
        <v>16</v>
      </c>
      <c r="C15" s="455"/>
      <c r="D15" s="455"/>
      <c r="E15" s="455"/>
      <c r="F15" s="455"/>
    </row>
    <row r="17" spans="2:6" x14ac:dyDescent="0.3">
      <c r="B17" s="456" t="s">
        <v>264</v>
      </c>
      <c r="C17" s="456"/>
      <c r="D17" s="456"/>
      <c r="E17" s="456"/>
      <c r="F17" s="456"/>
    </row>
    <row r="18" spans="2:6" x14ac:dyDescent="0.3">
      <c r="B18" s="456"/>
      <c r="C18" s="456"/>
      <c r="D18" s="456"/>
      <c r="E18" s="456"/>
      <c r="F18" s="456"/>
    </row>
    <row r="19" spans="2:6" x14ac:dyDescent="0.3">
      <c r="B19" s="456"/>
      <c r="C19" s="456"/>
      <c r="D19" s="456"/>
      <c r="E19" s="456"/>
      <c r="F19" s="456"/>
    </row>
    <row r="20" spans="2:6" x14ac:dyDescent="0.3">
      <c r="B20" s="456"/>
      <c r="C20" s="456"/>
      <c r="D20" s="456"/>
      <c r="E20" s="456"/>
      <c r="F20" s="456"/>
    </row>
    <row r="21" spans="2:6" x14ac:dyDescent="0.3">
      <c r="B21" s="456"/>
      <c r="C21" s="456"/>
      <c r="D21" s="456"/>
      <c r="E21" s="456"/>
      <c r="F21" s="456"/>
    </row>
    <row r="22" spans="2:6" x14ac:dyDescent="0.3">
      <c r="B22" s="456"/>
      <c r="C22" s="456"/>
      <c r="D22" s="456"/>
      <c r="E22" s="456"/>
      <c r="F22" s="456"/>
    </row>
    <row r="23" spans="2:6" x14ac:dyDescent="0.3">
      <c r="B23" s="456"/>
      <c r="C23" s="456"/>
      <c r="D23" s="456"/>
      <c r="E23" s="456"/>
      <c r="F23" s="456"/>
    </row>
    <row r="24" spans="2:6" x14ac:dyDescent="0.3">
      <c r="B24" s="456"/>
      <c r="C24" s="456"/>
      <c r="D24" s="456"/>
      <c r="E24" s="456"/>
      <c r="F24" s="456"/>
    </row>
    <row r="25" spans="2:6" x14ac:dyDescent="0.3">
      <c r="B25" s="456"/>
      <c r="C25" s="456"/>
      <c r="D25" s="456"/>
      <c r="E25" s="456"/>
      <c r="F25" s="456"/>
    </row>
    <row r="26" spans="2:6" x14ac:dyDescent="0.3">
      <c r="B26" s="456"/>
      <c r="C26" s="456"/>
      <c r="D26" s="456"/>
      <c r="E26" s="456"/>
      <c r="F26" s="456"/>
    </row>
    <row r="27" spans="2:6" x14ac:dyDescent="0.3">
      <c r="B27" s="456"/>
      <c r="C27" s="456"/>
      <c r="D27" s="456"/>
      <c r="E27" s="456"/>
      <c r="F27" s="456"/>
    </row>
    <row r="28" spans="2:6" x14ac:dyDescent="0.3">
      <c r="B28" s="456"/>
      <c r="C28" s="456"/>
      <c r="D28" s="456"/>
      <c r="E28" s="456"/>
      <c r="F28" s="456"/>
    </row>
    <row r="29" spans="2:6" x14ac:dyDescent="0.3">
      <c r="B29" s="456"/>
      <c r="C29" s="456"/>
      <c r="D29" s="456"/>
      <c r="E29" s="456"/>
      <c r="F29" s="456"/>
    </row>
    <row r="30" spans="2:6" x14ac:dyDescent="0.3">
      <c r="B30" s="456"/>
      <c r="C30" s="456"/>
      <c r="D30" s="456"/>
      <c r="E30" s="456"/>
      <c r="F30" s="456"/>
    </row>
    <row r="31" spans="2:6" x14ac:dyDescent="0.3">
      <c r="B31" s="456"/>
      <c r="C31" s="456"/>
      <c r="D31" s="456"/>
      <c r="E31" s="456"/>
      <c r="F31" s="456"/>
    </row>
    <row r="32" spans="2:6" x14ac:dyDescent="0.3">
      <c r="B32" s="456"/>
      <c r="C32" s="456"/>
      <c r="D32" s="456"/>
      <c r="E32" s="456"/>
      <c r="F32" s="456"/>
    </row>
    <row r="33" spans="2:6" x14ac:dyDescent="0.3">
      <c r="B33" s="456"/>
      <c r="C33" s="456"/>
      <c r="D33" s="456"/>
      <c r="E33" s="456"/>
      <c r="F33" s="456"/>
    </row>
    <row r="34" spans="2:6" x14ac:dyDescent="0.3">
      <c r="B34" s="456"/>
      <c r="C34" s="456"/>
      <c r="D34" s="456"/>
      <c r="E34" s="456"/>
      <c r="F34" s="456"/>
    </row>
    <row r="35" spans="2:6" x14ac:dyDescent="0.3">
      <c r="B35" s="456"/>
      <c r="C35" s="456"/>
      <c r="D35" s="456"/>
      <c r="E35" s="456"/>
      <c r="F35" s="456"/>
    </row>
    <row r="36" spans="2:6" x14ac:dyDescent="0.3">
      <c r="B36" s="204" t="s">
        <v>18</v>
      </c>
    </row>
    <row r="38" spans="2:6" x14ac:dyDescent="0.3">
      <c r="B38" s="201" t="s">
        <v>19</v>
      </c>
      <c r="C38" s="453" t="s">
        <v>20</v>
      </c>
      <c r="D38" s="453"/>
    </row>
    <row r="39" spans="2:6" x14ac:dyDescent="0.3">
      <c r="B39" s="205" t="s">
        <v>21</v>
      </c>
    </row>
    <row r="40" spans="2:6" x14ac:dyDescent="0.3">
      <c r="B40" s="1" t="s">
        <v>22</v>
      </c>
      <c r="C40" s="452" t="s">
        <v>23</v>
      </c>
      <c r="D40" s="452"/>
    </row>
    <row r="41" spans="2:6" x14ac:dyDescent="0.3">
      <c r="B41" s="1" t="s">
        <v>24</v>
      </c>
      <c r="C41" s="452" t="s">
        <v>25</v>
      </c>
      <c r="D41" s="452"/>
    </row>
    <row r="42" spans="2:6" x14ac:dyDescent="0.3">
      <c r="B42" s="1" t="s">
        <v>26</v>
      </c>
      <c r="C42" s="452" t="s">
        <v>27</v>
      </c>
      <c r="D42" s="452"/>
    </row>
    <row r="43" spans="2:6" x14ac:dyDescent="0.3">
      <c r="B43" s="1" t="s">
        <v>28</v>
      </c>
      <c r="C43" s="452" t="s">
        <v>29</v>
      </c>
      <c r="D43" s="452"/>
    </row>
    <row r="44" spans="2:6" x14ac:dyDescent="0.3">
      <c r="B44" s="205" t="s">
        <v>30</v>
      </c>
    </row>
    <row r="45" spans="2:6" x14ac:dyDescent="0.3">
      <c r="B45" s="1" t="s">
        <v>317</v>
      </c>
      <c r="C45" s="452" t="s">
        <v>31</v>
      </c>
      <c r="D45" s="452"/>
    </row>
    <row r="46" spans="2:6" x14ac:dyDescent="0.3">
      <c r="B46" s="1" t="s">
        <v>313</v>
      </c>
      <c r="C46" s="203" t="s">
        <v>312</v>
      </c>
      <c r="D46" s="203"/>
    </row>
    <row r="47" spans="2:6" x14ac:dyDescent="0.3">
      <c r="B47" s="1" t="s">
        <v>318</v>
      </c>
      <c r="C47" s="203" t="s">
        <v>327</v>
      </c>
      <c r="D47" s="203"/>
    </row>
    <row r="48" spans="2:6" x14ac:dyDescent="0.3">
      <c r="B48" s="1" t="s">
        <v>360</v>
      </c>
      <c r="C48" s="203" t="s">
        <v>361</v>
      </c>
      <c r="D48" s="203"/>
    </row>
    <row r="49" spans="2:6" x14ac:dyDescent="0.3">
      <c r="B49" s="1" t="s">
        <v>365</v>
      </c>
      <c r="C49" s="203" t="s">
        <v>444</v>
      </c>
      <c r="D49" s="203"/>
    </row>
    <row r="50" spans="2:6" x14ac:dyDescent="0.3">
      <c r="B50" s="1" t="s">
        <v>280</v>
      </c>
      <c r="C50" s="203" t="s">
        <v>362</v>
      </c>
      <c r="D50" s="203"/>
    </row>
    <row r="51" spans="2:6" x14ac:dyDescent="0.3">
      <c r="B51" s="1" t="s">
        <v>32</v>
      </c>
      <c r="C51" s="452" t="s">
        <v>33</v>
      </c>
      <c r="D51" s="452"/>
    </row>
    <row r="52" spans="2:6" x14ac:dyDescent="0.3">
      <c r="C52" s="203"/>
      <c r="D52" s="203"/>
    </row>
    <row r="53" spans="2:6" x14ac:dyDescent="0.3">
      <c r="B53" s="31" t="s">
        <v>296</v>
      </c>
    </row>
    <row r="55" spans="2:6" x14ac:dyDescent="0.3">
      <c r="B55" s="200" t="s">
        <v>34</v>
      </c>
      <c r="C55" s="453" t="s">
        <v>35</v>
      </c>
      <c r="D55" s="453"/>
      <c r="E55" s="453"/>
      <c r="F55" s="453"/>
    </row>
    <row r="56" spans="2:6" x14ac:dyDescent="0.3">
      <c r="B56" s="454" t="s">
        <v>36</v>
      </c>
      <c r="C56" s="452" t="s">
        <v>281</v>
      </c>
      <c r="D56" s="452"/>
      <c r="E56" s="452"/>
      <c r="F56" s="452"/>
    </row>
    <row r="57" spans="2:6" x14ac:dyDescent="0.3">
      <c r="B57" s="454"/>
      <c r="C57" s="452" t="s">
        <v>37</v>
      </c>
      <c r="D57" s="452"/>
      <c r="E57" s="452"/>
      <c r="F57" s="452"/>
    </row>
    <row r="58" spans="2:6" x14ac:dyDescent="0.3">
      <c r="B58" s="454"/>
      <c r="C58" s="452" t="s">
        <v>38</v>
      </c>
      <c r="D58" s="452"/>
      <c r="E58" s="452"/>
      <c r="F58" s="452"/>
    </row>
    <row r="59" spans="2:6" x14ac:dyDescent="0.3">
      <c r="B59" s="1" t="s">
        <v>39</v>
      </c>
      <c r="C59" s="452" t="s">
        <v>40</v>
      </c>
      <c r="D59" s="452"/>
      <c r="E59" s="452"/>
      <c r="F59" s="452"/>
    </row>
    <row r="60" spans="2:6" x14ac:dyDescent="0.3">
      <c r="B60" s="1" t="s">
        <v>283</v>
      </c>
      <c r="C60" s="452" t="s">
        <v>41</v>
      </c>
      <c r="D60" s="452"/>
      <c r="E60" s="452"/>
      <c r="F60" s="452"/>
    </row>
    <row r="61" spans="2:6" x14ac:dyDescent="0.3">
      <c r="B61" s="1" t="s">
        <v>284</v>
      </c>
      <c r="C61" s="452" t="s">
        <v>42</v>
      </c>
      <c r="D61" s="452"/>
      <c r="E61" s="452"/>
      <c r="F61" s="452"/>
    </row>
    <row r="63" spans="2:6" x14ac:dyDescent="0.3">
      <c r="B63" s="31" t="s">
        <v>319</v>
      </c>
    </row>
    <row r="65" spans="2:6" x14ac:dyDescent="0.3">
      <c r="B65" s="1" t="s">
        <v>4</v>
      </c>
      <c r="C65" s="1" t="s">
        <v>320</v>
      </c>
    </row>
    <row r="66" spans="2:6" x14ac:dyDescent="0.3">
      <c r="B66" s="1" t="s">
        <v>6</v>
      </c>
      <c r="C66" s="206" t="s">
        <v>321</v>
      </c>
    </row>
    <row r="67" spans="2:6" x14ac:dyDescent="0.3">
      <c r="B67" s="1" t="s">
        <v>8</v>
      </c>
      <c r="C67" s="206" t="s">
        <v>322</v>
      </c>
    </row>
    <row r="68" spans="2:6" x14ac:dyDescent="0.3">
      <c r="B68" s="1" t="s">
        <v>10</v>
      </c>
      <c r="C68" s="206" t="s">
        <v>323</v>
      </c>
    </row>
    <row r="71" spans="2:6" x14ac:dyDescent="0.3">
      <c r="B71" s="458" t="s">
        <v>0</v>
      </c>
      <c r="C71" s="458"/>
      <c r="D71" s="458"/>
      <c r="E71" s="458"/>
      <c r="F71" s="458"/>
    </row>
    <row r="72" spans="2:6" x14ac:dyDescent="0.3">
      <c r="B72" s="459" t="s">
        <v>135</v>
      </c>
      <c r="C72" s="459"/>
      <c r="D72" s="459"/>
      <c r="E72" s="459"/>
      <c r="F72" s="459"/>
    </row>
    <row r="73" spans="2:6" x14ac:dyDescent="0.3">
      <c r="B73" s="460" t="s">
        <v>136</v>
      </c>
      <c r="C73" s="460"/>
      <c r="D73" s="460"/>
      <c r="E73" s="460"/>
      <c r="F73" s="460"/>
    </row>
    <row r="74" spans="2:6" x14ac:dyDescent="0.3">
      <c r="B74" s="460" t="s">
        <v>137</v>
      </c>
      <c r="C74" s="460"/>
      <c r="D74" s="460"/>
      <c r="E74" s="460"/>
      <c r="F74" s="460"/>
    </row>
    <row r="76" spans="2:6" x14ac:dyDescent="0.3">
      <c r="B76" s="461" t="s">
        <v>17</v>
      </c>
      <c r="C76" s="461"/>
      <c r="D76" s="461"/>
      <c r="E76" s="461"/>
      <c r="F76" s="461"/>
    </row>
    <row r="77" spans="2:6" x14ac:dyDescent="0.3">
      <c r="B77" s="461"/>
      <c r="C77" s="461"/>
      <c r="D77" s="461"/>
      <c r="E77" s="461"/>
      <c r="F77" s="461"/>
    </row>
    <row r="78" spans="2:6" x14ac:dyDescent="0.3">
      <c r="B78" s="461"/>
      <c r="C78" s="461"/>
      <c r="D78" s="461"/>
      <c r="E78" s="461"/>
      <c r="F78" s="461"/>
    </row>
    <row r="79" spans="2:6" x14ac:dyDescent="0.3">
      <c r="B79" s="461"/>
      <c r="C79" s="461"/>
      <c r="D79" s="461"/>
      <c r="E79" s="461"/>
      <c r="F79" s="461"/>
    </row>
    <row r="80" spans="2:6" x14ac:dyDescent="0.3">
      <c r="B80" s="461"/>
      <c r="C80" s="461"/>
      <c r="D80" s="461"/>
      <c r="E80" s="461"/>
      <c r="F80" s="461"/>
    </row>
    <row r="81" spans="2:6" x14ac:dyDescent="0.3">
      <c r="B81" s="461"/>
      <c r="C81" s="461"/>
      <c r="D81" s="461"/>
      <c r="E81" s="461"/>
      <c r="F81" s="461"/>
    </row>
    <row r="82" spans="2:6" ht="28.5" customHeight="1" x14ac:dyDescent="0.3">
      <c r="B82" s="461"/>
      <c r="C82" s="461"/>
      <c r="D82" s="461"/>
      <c r="E82" s="461"/>
      <c r="F82" s="461"/>
    </row>
    <row r="83" spans="2:6" x14ac:dyDescent="0.3">
      <c r="B83" s="461"/>
      <c r="C83" s="461"/>
      <c r="D83" s="461"/>
      <c r="E83" s="461"/>
      <c r="F83" s="461"/>
    </row>
    <row r="84" spans="2:6" x14ac:dyDescent="0.3">
      <c r="B84" s="461"/>
      <c r="C84" s="461"/>
      <c r="D84" s="461"/>
      <c r="E84" s="461"/>
      <c r="F84" s="461"/>
    </row>
    <row r="85" spans="2:6" x14ac:dyDescent="0.3">
      <c r="B85" s="461"/>
      <c r="C85" s="461"/>
      <c r="D85" s="461"/>
      <c r="E85" s="461"/>
      <c r="F85" s="461"/>
    </row>
    <row r="86" spans="2:6" x14ac:dyDescent="0.3">
      <c r="B86" s="461"/>
      <c r="C86" s="461"/>
      <c r="D86" s="461"/>
      <c r="E86" s="461"/>
      <c r="F86" s="461"/>
    </row>
    <row r="87" spans="2:6" x14ac:dyDescent="0.3">
      <c r="B87" s="461"/>
      <c r="C87" s="461"/>
      <c r="D87" s="461"/>
      <c r="E87" s="461"/>
      <c r="F87" s="461"/>
    </row>
    <row r="88" spans="2:6" x14ac:dyDescent="0.3">
      <c r="B88" s="461"/>
      <c r="C88" s="461"/>
      <c r="D88" s="461"/>
      <c r="E88" s="461"/>
      <c r="F88" s="461"/>
    </row>
    <row r="89" spans="2:6" x14ac:dyDescent="0.3">
      <c r="B89" s="461"/>
      <c r="C89" s="461"/>
      <c r="D89" s="461"/>
      <c r="E89" s="461"/>
      <c r="F89" s="461"/>
    </row>
    <row r="90" spans="2:6" x14ac:dyDescent="0.3">
      <c r="B90" s="461"/>
      <c r="C90" s="461"/>
      <c r="D90" s="461"/>
      <c r="E90" s="461"/>
      <c r="F90" s="461"/>
    </row>
    <row r="91" spans="2:6" x14ac:dyDescent="0.3">
      <c r="B91" s="461"/>
      <c r="C91" s="461"/>
      <c r="D91" s="461"/>
      <c r="E91" s="461"/>
      <c r="F91" s="461"/>
    </row>
    <row r="92" spans="2:6" x14ac:dyDescent="0.3">
      <c r="B92" s="461"/>
      <c r="C92" s="461"/>
      <c r="D92" s="461"/>
      <c r="E92" s="461"/>
      <c r="F92" s="461"/>
    </row>
    <row r="93" spans="2:6" x14ac:dyDescent="0.3">
      <c r="B93" s="461"/>
      <c r="C93" s="461"/>
      <c r="D93" s="461"/>
      <c r="E93" s="461"/>
      <c r="F93" s="461"/>
    </row>
    <row r="94" spans="2:6" x14ac:dyDescent="0.3">
      <c r="B94" s="461"/>
      <c r="C94" s="461"/>
      <c r="D94" s="461"/>
      <c r="E94" s="461"/>
      <c r="F94" s="461"/>
    </row>
    <row r="96" spans="2:6" x14ac:dyDescent="0.3">
      <c r="B96" s="457" t="s">
        <v>138</v>
      </c>
      <c r="C96" s="457"/>
      <c r="D96" s="457"/>
      <c r="E96" s="457"/>
      <c r="F96" s="457"/>
    </row>
    <row r="98" spans="2:6" x14ac:dyDescent="0.3">
      <c r="B98" s="466" t="s">
        <v>282</v>
      </c>
      <c r="C98" s="466"/>
      <c r="D98" s="466"/>
      <c r="E98" s="466"/>
      <c r="F98" s="466"/>
    </row>
    <row r="99" spans="2:6" x14ac:dyDescent="0.3">
      <c r="B99" s="466"/>
      <c r="C99" s="466"/>
      <c r="D99" s="466"/>
      <c r="E99" s="466"/>
      <c r="F99" s="466"/>
    </row>
    <row r="100" spans="2:6" x14ac:dyDescent="0.3">
      <c r="B100" s="466"/>
      <c r="C100" s="466"/>
      <c r="D100" s="466"/>
      <c r="E100" s="466"/>
      <c r="F100" s="466"/>
    </row>
    <row r="101" spans="2:6" x14ac:dyDescent="0.3">
      <c r="B101" s="466"/>
      <c r="C101" s="466"/>
      <c r="D101" s="466"/>
      <c r="E101" s="466"/>
      <c r="F101" s="466"/>
    </row>
    <row r="102" spans="2:6" x14ac:dyDescent="0.3">
      <c r="B102" s="466"/>
      <c r="C102" s="466"/>
      <c r="D102" s="466"/>
      <c r="E102" s="466"/>
      <c r="F102" s="466"/>
    </row>
    <row r="103" spans="2:6" x14ac:dyDescent="0.3">
      <c r="B103" s="466"/>
      <c r="C103" s="466"/>
      <c r="D103" s="466"/>
      <c r="E103" s="466"/>
      <c r="F103" s="466"/>
    </row>
    <row r="104" spans="2:6" ht="16.5" customHeight="1" x14ac:dyDescent="0.3">
      <c r="B104" s="31" t="s">
        <v>270</v>
      </c>
      <c r="C104" s="31"/>
      <c r="D104" s="31"/>
      <c r="E104" s="31"/>
      <c r="F104" s="31"/>
    </row>
    <row r="105" spans="2:6" x14ac:dyDescent="0.3">
      <c r="B105" s="455" t="s">
        <v>271</v>
      </c>
      <c r="C105" s="455"/>
      <c r="D105" s="455"/>
      <c r="E105" s="455"/>
      <c r="F105" s="455"/>
    </row>
    <row r="106" spans="2:6" ht="201.75" customHeight="1" x14ac:dyDescent="0.3">
      <c r="B106" s="467" t="s">
        <v>384</v>
      </c>
      <c r="C106" s="468"/>
      <c r="D106" s="468"/>
      <c r="E106" s="468"/>
      <c r="F106" s="468"/>
    </row>
    <row r="107" spans="2:6" x14ac:dyDescent="0.3">
      <c r="B107" s="460" t="s">
        <v>272</v>
      </c>
      <c r="C107" s="460"/>
      <c r="D107" s="460"/>
      <c r="E107" s="460"/>
      <c r="F107" s="460"/>
    </row>
    <row r="108" spans="2:6" x14ac:dyDescent="0.3">
      <c r="B108" s="460"/>
      <c r="C108" s="460"/>
      <c r="D108" s="460"/>
      <c r="E108" s="460"/>
      <c r="F108" s="460"/>
    </row>
    <row r="109" spans="2:6" x14ac:dyDescent="0.3">
      <c r="B109" s="460" t="s">
        <v>324</v>
      </c>
      <c r="C109" s="460"/>
      <c r="D109" s="460"/>
      <c r="E109" s="460"/>
      <c r="F109" s="460"/>
    </row>
    <row r="110" spans="2:6" x14ac:dyDescent="0.3">
      <c r="B110" s="460"/>
      <c r="C110" s="460"/>
      <c r="D110" s="460"/>
      <c r="E110" s="460"/>
      <c r="F110" s="460"/>
    </row>
    <row r="111" spans="2:6" x14ac:dyDescent="0.3">
      <c r="B111" s="460"/>
      <c r="C111" s="460"/>
      <c r="D111" s="460"/>
      <c r="E111" s="460"/>
      <c r="F111" s="460"/>
    </row>
    <row r="112" spans="2:6" x14ac:dyDescent="0.3">
      <c r="B112" s="460"/>
      <c r="C112" s="460"/>
      <c r="D112" s="460"/>
      <c r="E112" s="460"/>
      <c r="F112" s="460"/>
    </row>
    <row r="113" spans="2:6" x14ac:dyDescent="0.3">
      <c r="B113" s="460"/>
      <c r="C113" s="460"/>
      <c r="D113" s="460"/>
      <c r="E113" s="460"/>
      <c r="F113" s="460"/>
    </row>
    <row r="114" spans="2:6" x14ac:dyDescent="0.3">
      <c r="B114" s="460"/>
      <c r="C114" s="460"/>
      <c r="D114" s="460"/>
      <c r="E114" s="460"/>
      <c r="F114" s="460"/>
    </row>
    <row r="115" spans="2:6" x14ac:dyDescent="0.3">
      <c r="B115" s="460"/>
      <c r="C115" s="460"/>
      <c r="D115" s="460"/>
      <c r="E115" s="460"/>
      <c r="F115" s="460"/>
    </row>
    <row r="116" spans="2:6" x14ac:dyDescent="0.3">
      <c r="B116" s="460"/>
      <c r="C116" s="460"/>
      <c r="D116" s="460"/>
      <c r="E116" s="460"/>
      <c r="F116" s="460"/>
    </row>
    <row r="117" spans="2:6" x14ac:dyDescent="0.3">
      <c r="B117" s="460"/>
      <c r="C117" s="460"/>
      <c r="D117" s="460"/>
      <c r="E117" s="460"/>
      <c r="F117" s="460"/>
    </row>
    <row r="118" spans="2:6" x14ac:dyDescent="0.3">
      <c r="B118" s="460"/>
      <c r="C118" s="460"/>
      <c r="D118" s="460"/>
      <c r="E118" s="460"/>
      <c r="F118" s="460"/>
    </row>
    <row r="119" spans="2:6" x14ac:dyDescent="0.3">
      <c r="B119" s="460"/>
      <c r="C119" s="460"/>
      <c r="D119" s="460"/>
      <c r="E119" s="460"/>
      <c r="F119" s="460"/>
    </row>
    <row r="120" spans="2:6" x14ac:dyDescent="0.3">
      <c r="B120" s="455" t="s">
        <v>273</v>
      </c>
      <c r="C120" s="455"/>
      <c r="D120" s="455"/>
      <c r="E120" s="455"/>
      <c r="F120" s="455"/>
    </row>
    <row r="121" spans="2:6" x14ac:dyDescent="0.3">
      <c r="B121" s="457" t="s">
        <v>274</v>
      </c>
      <c r="C121" s="457"/>
      <c r="D121" s="457"/>
      <c r="E121" s="457"/>
      <c r="F121" s="457"/>
    </row>
    <row r="122" spans="2:6" x14ac:dyDescent="0.3">
      <c r="B122" s="457"/>
      <c r="C122" s="457"/>
      <c r="D122" s="457"/>
      <c r="E122" s="457"/>
      <c r="F122" s="457"/>
    </row>
    <row r="123" spans="2:6" x14ac:dyDescent="0.3">
      <c r="B123" s="457"/>
      <c r="C123" s="457"/>
      <c r="D123" s="457"/>
      <c r="E123" s="457"/>
      <c r="F123" s="457"/>
    </row>
    <row r="124" spans="2:6" x14ac:dyDescent="0.3">
      <c r="B124" s="44"/>
      <c r="C124" s="44"/>
      <c r="D124" s="44"/>
      <c r="E124" s="44"/>
      <c r="F124" s="44"/>
    </row>
    <row r="125" spans="2:6" x14ac:dyDescent="0.3">
      <c r="B125" s="457" t="s">
        <v>139</v>
      </c>
      <c r="C125" s="457"/>
      <c r="D125" s="457"/>
      <c r="E125" s="457"/>
      <c r="F125" s="457"/>
    </row>
    <row r="127" spans="2:6" ht="31.2" customHeight="1" x14ac:dyDescent="0.3">
      <c r="B127" s="469" t="s">
        <v>383</v>
      </c>
      <c r="C127" s="469"/>
      <c r="D127" s="469"/>
      <c r="E127" s="469"/>
      <c r="F127" s="469"/>
    </row>
    <row r="128" spans="2:6" x14ac:dyDescent="0.3">
      <c r="B128" s="469"/>
      <c r="C128" s="469"/>
      <c r="D128" s="469"/>
      <c r="E128" s="469"/>
      <c r="F128" s="469"/>
    </row>
    <row r="130" spans="2:11" x14ac:dyDescent="0.3">
      <c r="B130" s="457" t="s">
        <v>140</v>
      </c>
      <c r="C130" s="457"/>
      <c r="D130" s="457"/>
      <c r="E130" s="457"/>
      <c r="F130" s="457"/>
    </row>
    <row r="132" spans="2:11" x14ac:dyDescent="0.3">
      <c r="B132" s="461" t="s">
        <v>243</v>
      </c>
      <c r="C132" s="461"/>
      <c r="D132" s="461"/>
      <c r="E132" s="461"/>
      <c r="F132" s="461"/>
    </row>
    <row r="133" spans="2:11" x14ac:dyDescent="0.3">
      <c r="B133" s="461"/>
      <c r="C133" s="461"/>
      <c r="D133" s="461"/>
      <c r="E133" s="461"/>
      <c r="F133" s="461"/>
    </row>
    <row r="134" spans="2:11" x14ac:dyDescent="0.3">
      <c r="B134" s="187"/>
      <c r="C134" s="187"/>
      <c r="D134" s="187"/>
      <c r="E134" s="187"/>
      <c r="F134" s="187"/>
    </row>
    <row r="135" spans="2:11" x14ac:dyDescent="0.3">
      <c r="B135" s="457" t="s">
        <v>141</v>
      </c>
      <c r="C135" s="457"/>
      <c r="D135" s="457"/>
      <c r="E135" s="457"/>
      <c r="F135" s="457"/>
    </row>
    <row r="137" spans="2:11" x14ac:dyDescent="0.3">
      <c r="B137" s="45" t="s">
        <v>72</v>
      </c>
      <c r="C137" s="46">
        <v>46203</v>
      </c>
      <c r="D137" s="46">
        <v>46022</v>
      </c>
      <c r="E137" s="46">
        <v>45838</v>
      </c>
      <c r="G137" s="306"/>
      <c r="H137" s="306"/>
      <c r="I137" s="306"/>
      <c r="J137" s="306"/>
      <c r="K137" s="1"/>
    </row>
    <row r="138" spans="2:11" x14ac:dyDescent="0.3">
      <c r="B138" s="313" t="s">
        <v>354</v>
      </c>
      <c r="C138" s="198">
        <v>6069.32</v>
      </c>
      <c r="D138" s="198">
        <v>6572.46</v>
      </c>
      <c r="E138" s="198">
        <v>7790.75</v>
      </c>
      <c r="G138" s="306"/>
      <c r="H138" s="306"/>
      <c r="I138" s="306"/>
      <c r="J138" s="306"/>
      <c r="K138" s="1"/>
    </row>
    <row r="139" spans="2:11" x14ac:dyDescent="0.3">
      <c r="B139" s="313" t="s">
        <v>388</v>
      </c>
      <c r="C139" s="198">
        <v>6092.98</v>
      </c>
      <c r="D139" s="198">
        <v>6585.55</v>
      </c>
      <c r="E139" s="198">
        <v>7807.41</v>
      </c>
      <c r="G139" s="306"/>
      <c r="H139" s="306"/>
      <c r="I139" s="306"/>
      <c r="J139" s="306"/>
      <c r="K139" s="1"/>
    </row>
    <row r="140" spans="2:11" x14ac:dyDescent="0.3">
      <c r="B140" s="314"/>
      <c r="C140" s="315"/>
      <c r="D140" s="315"/>
      <c r="E140" s="315"/>
      <c r="G140" s="317"/>
      <c r="H140" s="317"/>
      <c r="I140" s="317"/>
      <c r="J140" s="317"/>
      <c r="K140" s="1"/>
    </row>
    <row r="141" spans="2:11" x14ac:dyDescent="0.3">
      <c r="B141" s="314"/>
      <c r="C141" s="315"/>
      <c r="D141" s="315"/>
      <c r="E141" s="315"/>
      <c r="G141" s="317"/>
      <c r="H141" s="317"/>
      <c r="I141" s="317"/>
      <c r="J141" s="317"/>
      <c r="K141" s="1"/>
    </row>
    <row r="142" spans="2:11" x14ac:dyDescent="0.3">
      <c r="B142" s="45" t="s">
        <v>389</v>
      </c>
      <c r="C142" s="46">
        <v>46203</v>
      </c>
      <c r="D142" s="46">
        <f>+D137</f>
        <v>46022</v>
      </c>
      <c r="E142" s="46">
        <f>+E137</f>
        <v>45838</v>
      </c>
      <c r="G142" s="317"/>
      <c r="H142" s="317"/>
      <c r="I142" s="317"/>
      <c r="J142" s="317"/>
      <c r="K142" s="1"/>
    </row>
    <row r="143" spans="2:11" x14ac:dyDescent="0.3">
      <c r="B143" s="313" t="s">
        <v>389</v>
      </c>
      <c r="C143" s="318">
        <v>6081.67</v>
      </c>
      <c r="D143" s="350">
        <v>6575.71</v>
      </c>
      <c r="E143" s="318">
        <v>7784.15</v>
      </c>
      <c r="G143" s="306"/>
      <c r="H143" s="306"/>
      <c r="I143" s="306"/>
      <c r="J143" s="306"/>
      <c r="K143" s="1"/>
    </row>
    <row r="144" spans="2:11" x14ac:dyDescent="0.3">
      <c r="B144" s="314"/>
      <c r="C144" s="319"/>
      <c r="D144" s="319"/>
      <c r="E144" s="319"/>
      <c r="H144" s="306"/>
      <c r="I144" s="306"/>
      <c r="J144" s="306"/>
      <c r="K144" s="306"/>
    </row>
    <row r="145" spans="1:11" x14ac:dyDescent="0.3">
      <c r="B145" s="314"/>
      <c r="C145" s="319"/>
      <c r="D145" s="319"/>
      <c r="E145" s="319"/>
      <c r="H145" s="306"/>
      <c r="I145" s="306"/>
      <c r="J145" s="306"/>
      <c r="K145" s="306"/>
    </row>
    <row r="146" spans="1:11" x14ac:dyDescent="0.3">
      <c r="B146" s="466" t="s">
        <v>357</v>
      </c>
      <c r="C146" s="466"/>
      <c r="D146" s="466"/>
      <c r="E146" s="466"/>
      <c r="F146" s="466"/>
      <c r="G146" s="466"/>
      <c r="H146" s="466"/>
      <c r="I146" s="466"/>
      <c r="J146" s="306"/>
      <c r="K146" s="306"/>
    </row>
    <row r="147" spans="1:11" x14ac:dyDescent="0.3">
      <c r="B147" s="466"/>
      <c r="C147" s="466"/>
      <c r="D147" s="466"/>
      <c r="E147" s="466"/>
      <c r="F147" s="466"/>
      <c r="G147" s="466"/>
      <c r="H147" s="466"/>
      <c r="I147" s="466"/>
      <c r="J147" s="306"/>
      <c r="K147" s="306"/>
    </row>
    <row r="148" spans="1:11" x14ac:dyDescent="0.3">
      <c r="B148" s="466"/>
      <c r="C148" s="466"/>
      <c r="D148" s="466"/>
      <c r="E148" s="466"/>
      <c r="F148" s="466"/>
      <c r="G148" s="466"/>
      <c r="H148" s="466"/>
      <c r="I148" s="466"/>
      <c r="J148" s="306"/>
      <c r="K148" s="306"/>
    </row>
    <row r="149" spans="1:11" x14ac:dyDescent="0.3">
      <c r="B149" s="266"/>
      <c r="C149" s="266"/>
      <c r="D149" s="266"/>
      <c r="E149" s="266"/>
      <c r="F149" s="266"/>
      <c r="G149" s="266"/>
      <c r="H149" s="266"/>
      <c r="I149" s="266"/>
      <c r="J149" s="306"/>
      <c r="K149" s="306"/>
    </row>
    <row r="150" spans="1:11" x14ac:dyDescent="0.3">
      <c r="B150" s="457" t="s">
        <v>142</v>
      </c>
      <c r="C150" s="457"/>
      <c r="D150" s="457"/>
      <c r="E150" s="457"/>
      <c r="F150" s="457"/>
    </row>
    <row r="151" spans="1:11" x14ac:dyDescent="0.3">
      <c r="A151" s="2"/>
    </row>
    <row r="152" spans="1:11" ht="16.5" customHeight="1" x14ac:dyDescent="0.3">
      <c r="B152" s="462" t="s">
        <v>143</v>
      </c>
      <c r="C152" s="464" t="s">
        <v>144</v>
      </c>
      <c r="D152" s="465"/>
      <c r="E152" s="462" t="s">
        <v>145</v>
      </c>
      <c r="F152" s="473">
        <v>46203</v>
      </c>
      <c r="G152" s="464" t="s">
        <v>144</v>
      </c>
      <c r="H152" s="465"/>
      <c r="I152" s="470" t="s">
        <v>387</v>
      </c>
      <c r="J152" s="470" t="s">
        <v>374</v>
      </c>
      <c r="K152" s="306"/>
    </row>
    <row r="153" spans="1:11" ht="18.75" customHeight="1" x14ac:dyDescent="0.3">
      <c r="B153" s="463"/>
      <c r="C153" s="320" t="s">
        <v>146</v>
      </c>
      <c r="D153" s="47" t="s">
        <v>147</v>
      </c>
      <c r="E153" s="472"/>
      <c r="F153" s="463"/>
      <c r="G153" s="47" t="s">
        <v>146</v>
      </c>
      <c r="H153" s="321" t="s">
        <v>147</v>
      </c>
      <c r="I153" s="471"/>
      <c r="J153" s="471"/>
      <c r="K153" s="306"/>
    </row>
    <row r="154" spans="1:11" x14ac:dyDescent="0.3">
      <c r="B154" s="322" t="s">
        <v>148</v>
      </c>
      <c r="C154" s="323"/>
      <c r="D154" s="324"/>
      <c r="E154" s="324"/>
      <c r="F154" s="325"/>
      <c r="G154" s="228"/>
      <c r="H154" s="326"/>
      <c r="I154" s="326"/>
      <c r="J154" s="326"/>
      <c r="K154" s="306"/>
    </row>
    <row r="155" spans="1:11" x14ac:dyDescent="0.3">
      <c r="B155" s="327" t="s">
        <v>50</v>
      </c>
      <c r="C155" s="328" t="s">
        <v>149</v>
      </c>
      <c r="D155" s="329">
        <v>93744.341274682782</v>
      </c>
      <c r="E155" s="329">
        <f>+$C$143</f>
        <v>6081.67</v>
      </c>
      <c r="F155" s="330">
        <f>+D155*E155</f>
        <v>570122148</v>
      </c>
      <c r="G155" s="331" t="s">
        <v>149</v>
      </c>
      <c r="H155" s="351">
        <v>227831.89997734086</v>
      </c>
      <c r="I155" s="351">
        <f>+D143</f>
        <v>6575.71</v>
      </c>
      <c r="J155" s="177">
        <v>1498156503</v>
      </c>
      <c r="K155" s="306"/>
    </row>
    <row r="156" spans="1:11" x14ac:dyDescent="0.3">
      <c r="B156" s="327" t="s">
        <v>57</v>
      </c>
      <c r="C156" s="328" t="s">
        <v>149</v>
      </c>
      <c r="D156" s="329">
        <v>351167.72942300385</v>
      </c>
      <c r="E156" s="329">
        <f>+$C$143</f>
        <v>6081.67</v>
      </c>
      <c r="F156" s="330">
        <f>+D156*E156</f>
        <v>2135686244.9999998</v>
      </c>
      <c r="G156" s="331" t="s">
        <v>149</v>
      </c>
      <c r="H156" s="351">
        <v>369172.87471619033</v>
      </c>
      <c r="I156" s="351">
        <f>+I155</f>
        <v>6575.71</v>
      </c>
      <c r="J156" s="177">
        <v>2427573764</v>
      </c>
      <c r="K156" s="306"/>
    </row>
    <row r="157" spans="1:11" x14ac:dyDescent="0.3">
      <c r="B157" s="332" t="s">
        <v>103</v>
      </c>
      <c r="C157" s="333" t="s">
        <v>149</v>
      </c>
      <c r="D157" s="334">
        <v>1008404.349134366</v>
      </c>
      <c r="E157" s="334">
        <f>+$C$143</f>
        <v>6081.67</v>
      </c>
      <c r="F157" s="335">
        <f>+D157*E157</f>
        <v>6132782478</v>
      </c>
      <c r="G157" s="336" t="s">
        <v>149</v>
      </c>
      <c r="H157" s="352">
        <v>1334960.8997355418</v>
      </c>
      <c r="I157" s="352">
        <f>+I156</f>
        <v>6575.71</v>
      </c>
      <c r="J157" s="337">
        <v>8778315738</v>
      </c>
      <c r="K157" s="306"/>
    </row>
    <row r="158" spans="1:11" x14ac:dyDescent="0.3">
      <c r="B158" s="338" t="s">
        <v>260</v>
      </c>
      <c r="C158" s="311"/>
      <c r="D158" s="339">
        <f>SUM(D154:D157)</f>
        <v>1453316.4198320527</v>
      </c>
      <c r="E158" s="339"/>
      <c r="F158" s="340"/>
      <c r="H158" s="349">
        <f>SUM(H155:H157)</f>
        <v>1931965.674429073</v>
      </c>
      <c r="I158" s="306"/>
      <c r="J158" s="306"/>
      <c r="K158" s="306"/>
    </row>
    <row r="159" spans="1:11" ht="6.75" customHeight="1" x14ac:dyDescent="0.3">
      <c r="B159" s="312"/>
      <c r="C159" s="341"/>
      <c r="D159" s="316"/>
      <c r="E159" s="316"/>
      <c r="F159" s="342"/>
      <c r="H159" s="306"/>
      <c r="I159" s="306"/>
      <c r="J159" s="306"/>
      <c r="K159" s="306"/>
    </row>
    <row r="160" spans="1:11" x14ac:dyDescent="0.3">
      <c r="B160" s="343" t="s">
        <v>150</v>
      </c>
      <c r="C160" s="344"/>
      <c r="D160" s="359"/>
      <c r="E160" s="359"/>
      <c r="F160" s="344"/>
      <c r="G160" s="326"/>
      <c r="H160" s="326"/>
      <c r="I160" s="326"/>
      <c r="J160" s="345"/>
      <c r="K160" s="306"/>
    </row>
    <row r="161" spans="2:11" x14ac:dyDescent="0.3">
      <c r="B161" s="346" t="s">
        <v>151</v>
      </c>
      <c r="C161" s="328" t="s">
        <v>149</v>
      </c>
      <c r="D161" s="357">
        <v>74336.01987611955</v>
      </c>
      <c r="E161" s="357">
        <f>+E157</f>
        <v>6081.67</v>
      </c>
      <c r="F161" s="330">
        <f>+D161*E161</f>
        <v>452087142</v>
      </c>
      <c r="G161" s="356" t="s">
        <v>149</v>
      </c>
      <c r="H161" s="356">
        <v>69797.649835531061</v>
      </c>
      <c r="I161" s="329">
        <f>+I157</f>
        <v>6575.71</v>
      </c>
      <c r="J161" s="330">
        <v>458969103.99999994</v>
      </c>
      <c r="K161" s="306"/>
    </row>
    <row r="162" spans="2:11" x14ac:dyDescent="0.3">
      <c r="B162" s="347" t="s">
        <v>363</v>
      </c>
      <c r="C162" s="333" t="s">
        <v>149</v>
      </c>
      <c r="D162" s="358">
        <v>426680.55714959872</v>
      </c>
      <c r="E162" s="366">
        <f>+E161</f>
        <v>6081.67</v>
      </c>
      <c r="F162" s="335">
        <f>+D162*E162</f>
        <v>2594930344</v>
      </c>
      <c r="G162" s="426" t="s">
        <v>149</v>
      </c>
      <c r="H162" s="337">
        <v>624326.13983889192</v>
      </c>
      <c r="I162" s="352">
        <v>6575.71</v>
      </c>
      <c r="J162" s="348">
        <v>4105387641</v>
      </c>
      <c r="K162" s="306"/>
    </row>
    <row r="163" spans="2:11" x14ac:dyDescent="0.3">
      <c r="B163" s="31" t="s">
        <v>261</v>
      </c>
      <c r="C163" s="31"/>
      <c r="D163" s="349">
        <f>SUM(D160:D162)</f>
        <v>501016.57702571829</v>
      </c>
      <c r="E163" s="31"/>
      <c r="F163" s="31"/>
      <c r="H163" s="349">
        <f>SUM(H161:H162)</f>
        <v>694123.78967442294</v>
      </c>
      <c r="I163" s="306"/>
      <c r="J163" s="306"/>
      <c r="K163" s="306"/>
    </row>
    <row r="164" spans="2:11" x14ac:dyDescent="0.3">
      <c r="B164" s="48" t="s">
        <v>262</v>
      </c>
      <c r="C164" s="48"/>
      <c r="D164" s="49">
        <f>+D158-D163</f>
        <v>952299.84280633437</v>
      </c>
      <c r="E164" s="48"/>
      <c r="F164" s="48"/>
      <c r="H164" s="49">
        <f>+H158-H163</f>
        <v>1237841.8847546501</v>
      </c>
      <c r="I164" s="306"/>
      <c r="J164" s="306"/>
      <c r="K164" s="306"/>
    </row>
    <row r="165" spans="2:11" x14ac:dyDescent="0.3">
      <c r="B165" s="48"/>
      <c r="C165" s="48"/>
      <c r="D165" s="49"/>
      <c r="E165" s="48"/>
      <c r="F165" s="48"/>
    </row>
    <row r="166" spans="2:11" x14ac:dyDescent="0.3">
      <c r="B166" s="457" t="s">
        <v>241</v>
      </c>
      <c r="C166" s="457"/>
      <c r="D166" s="457"/>
      <c r="E166" s="457"/>
      <c r="F166" s="457"/>
    </row>
    <row r="168" spans="2:11" ht="43.2" x14ac:dyDescent="0.3">
      <c r="B168" s="47" t="s">
        <v>152</v>
      </c>
      <c r="C168" s="47" t="s">
        <v>405</v>
      </c>
      <c r="D168" s="47" t="s">
        <v>397</v>
      </c>
      <c r="E168" s="47" t="s">
        <v>406</v>
      </c>
      <c r="F168" s="47" t="s">
        <v>398</v>
      </c>
    </row>
    <row r="169" spans="2:11" ht="28.8" x14ac:dyDescent="0.3">
      <c r="B169" s="50" t="s">
        <v>153</v>
      </c>
      <c r="C169" s="51">
        <f>+C143</f>
        <v>6081.67</v>
      </c>
      <c r="D169" s="52">
        <v>959048215</v>
      </c>
      <c r="E169" s="51">
        <v>7784.15</v>
      </c>
      <c r="F169" s="52">
        <v>338069661</v>
      </c>
    </row>
    <row r="170" spans="2:11" ht="28.8" x14ac:dyDescent="0.3">
      <c r="B170" s="50" t="s">
        <v>154</v>
      </c>
      <c r="C170" s="51">
        <f>+C169</f>
        <v>6081.67</v>
      </c>
      <c r="D170" s="52">
        <v>740918148</v>
      </c>
      <c r="E170" s="51">
        <v>7784.15</v>
      </c>
      <c r="F170" s="52">
        <v>95730961</v>
      </c>
    </row>
    <row r="171" spans="2:11" ht="28.8" x14ac:dyDescent="0.3">
      <c r="B171" s="50" t="s">
        <v>155</v>
      </c>
      <c r="C171" s="51">
        <f>+C170</f>
        <v>6081.67</v>
      </c>
      <c r="D171" s="52">
        <v>1692439540</v>
      </c>
      <c r="E171" s="51">
        <v>7784.15</v>
      </c>
      <c r="F171" s="52">
        <v>260422150</v>
      </c>
    </row>
    <row r="172" spans="2:11" ht="28.8" x14ac:dyDescent="0.3">
      <c r="B172" s="50" t="s">
        <v>156</v>
      </c>
      <c r="C172" s="51">
        <f>+C171</f>
        <v>6081.67</v>
      </c>
      <c r="D172" s="52">
        <v>376177880</v>
      </c>
      <c r="E172" s="51">
        <v>7784.15</v>
      </c>
      <c r="F172" s="52">
        <v>7367747</v>
      </c>
    </row>
    <row r="174" spans="2:11" x14ac:dyDescent="0.3">
      <c r="B174" s="48" t="s">
        <v>263</v>
      </c>
      <c r="C174" s="48"/>
      <c r="D174" s="393">
        <f>SUM(D169:D170)-SUM(D171:D173)</f>
        <v>-368651057</v>
      </c>
      <c r="E174" s="48"/>
      <c r="F174" s="53">
        <f>SUM(F169:F170)-SUM(F171:F173)</f>
        <v>166010725</v>
      </c>
    </row>
    <row r="175" spans="2:11" x14ac:dyDescent="0.3">
      <c r="G175" s="19"/>
    </row>
    <row r="176" spans="2:11" x14ac:dyDescent="0.3">
      <c r="B176" s="457"/>
      <c r="C176" s="457"/>
      <c r="D176" s="457"/>
      <c r="E176" s="457"/>
      <c r="F176" s="457"/>
    </row>
    <row r="178" spans="2:6" x14ac:dyDescent="0.3">
      <c r="B178" s="460" t="s">
        <v>275</v>
      </c>
      <c r="C178" s="460"/>
      <c r="D178" s="460"/>
      <c r="E178" s="460"/>
      <c r="F178" s="460"/>
    </row>
    <row r="180" spans="2:6" x14ac:dyDescent="0.3">
      <c r="B180" s="54" t="s">
        <v>157</v>
      </c>
      <c r="C180" s="220">
        <f>+BG!D7</f>
        <v>46203</v>
      </c>
      <c r="D180" s="220">
        <f>+BG!E7</f>
        <v>46022</v>
      </c>
    </row>
    <row r="181" spans="2:6" x14ac:dyDescent="0.3">
      <c r="B181" s="222" t="s">
        <v>158</v>
      </c>
      <c r="C181" s="55"/>
      <c r="D181" s="223"/>
    </row>
    <row r="182" spans="2:6" x14ac:dyDescent="0.3">
      <c r="B182" s="74" t="s">
        <v>246</v>
      </c>
      <c r="C182" s="57">
        <v>305804076</v>
      </c>
      <c r="D182" s="224">
        <v>404858897</v>
      </c>
    </row>
    <row r="183" spans="2:6" x14ac:dyDescent="0.3">
      <c r="B183" s="74" t="s">
        <v>285</v>
      </c>
      <c r="C183" s="57">
        <v>60559646</v>
      </c>
      <c r="D183" s="224">
        <v>7204186</v>
      </c>
    </row>
    <row r="184" spans="2:6" x14ac:dyDescent="0.3">
      <c r="B184" s="74" t="s">
        <v>356</v>
      </c>
      <c r="C184" s="57">
        <v>5000000</v>
      </c>
      <c r="D184" s="224">
        <v>5000000</v>
      </c>
    </row>
    <row r="185" spans="2:6" x14ac:dyDescent="0.3">
      <c r="B185" s="74"/>
      <c r="C185" s="57"/>
      <c r="D185" s="224"/>
    </row>
    <row r="186" spans="2:6" x14ac:dyDescent="0.3">
      <c r="B186" s="225" t="s">
        <v>159</v>
      </c>
      <c r="C186" s="57"/>
      <c r="D186" s="224"/>
    </row>
    <row r="187" spans="2:6" x14ac:dyDescent="0.3">
      <c r="B187" s="74" t="s">
        <v>247</v>
      </c>
      <c r="C187" s="57">
        <v>536490513</v>
      </c>
      <c r="D187" s="224">
        <v>1449910519</v>
      </c>
    </row>
    <row r="188" spans="2:6" x14ac:dyDescent="0.3">
      <c r="B188" s="74" t="s">
        <v>356</v>
      </c>
      <c r="C188" s="57">
        <v>3223285</v>
      </c>
      <c r="D188" s="224">
        <v>32878550</v>
      </c>
    </row>
    <row r="189" spans="2:6" x14ac:dyDescent="0.3">
      <c r="B189" s="74" t="s">
        <v>256</v>
      </c>
      <c r="C189" s="57">
        <v>30408350</v>
      </c>
      <c r="D189" s="224">
        <v>15367434</v>
      </c>
    </row>
    <row r="190" spans="2:6" x14ac:dyDescent="0.3">
      <c r="B190" s="226"/>
      <c r="C190" s="58"/>
      <c r="D190" s="227"/>
    </row>
    <row r="191" spans="2:6" ht="15" thickBot="1" x14ac:dyDescent="0.35">
      <c r="B191" s="221" t="s">
        <v>160</v>
      </c>
      <c r="C191" s="59">
        <f>SUM(C181:C190)</f>
        <v>941485870</v>
      </c>
      <c r="D191" s="59">
        <f>SUM(D181:D190)</f>
        <v>1915219586</v>
      </c>
    </row>
    <row r="192" spans="2:6" ht="15" thickTop="1" x14ac:dyDescent="0.3"/>
    <row r="193" spans="2:6" ht="14.4" customHeight="1" x14ac:dyDescent="0.3">
      <c r="B193" s="44" t="s">
        <v>276</v>
      </c>
      <c r="C193" s="44"/>
      <c r="D193" s="44"/>
      <c r="E193" s="44"/>
      <c r="F193" s="44"/>
    </row>
    <row r="195" spans="2:6" x14ac:dyDescent="0.3">
      <c r="B195" s="60" t="s">
        <v>161</v>
      </c>
      <c r="C195" s="61" t="s">
        <v>72</v>
      </c>
      <c r="D195" s="46">
        <f>+C180</f>
        <v>46203</v>
      </c>
      <c r="E195" s="46">
        <f>+D180</f>
        <v>46022</v>
      </c>
    </row>
    <row r="196" spans="2:6" x14ac:dyDescent="0.3">
      <c r="B196" s="64" t="s">
        <v>162</v>
      </c>
      <c r="C196" s="64"/>
      <c r="D196" s="63"/>
      <c r="E196" s="65"/>
      <c r="F196" s="104"/>
    </row>
    <row r="197" spans="2:6" x14ac:dyDescent="0.3">
      <c r="B197" s="56" t="s">
        <v>249</v>
      </c>
      <c r="C197" s="56" t="s">
        <v>163</v>
      </c>
      <c r="D197" s="66">
        <v>1448599622</v>
      </c>
      <c r="E197" s="67">
        <v>1194503532</v>
      </c>
    </row>
    <row r="198" spans="2:6" x14ac:dyDescent="0.3">
      <c r="B198" s="56" t="s">
        <v>252</v>
      </c>
      <c r="C198" s="56" t="s">
        <v>163</v>
      </c>
      <c r="D198" s="66">
        <v>1111282698</v>
      </c>
      <c r="E198" s="67">
        <v>784128692</v>
      </c>
    </row>
    <row r="199" spans="2:6" x14ac:dyDescent="0.3">
      <c r="B199" s="56" t="s">
        <v>250</v>
      </c>
      <c r="C199" s="56" t="s">
        <v>163</v>
      </c>
      <c r="D199" s="67">
        <v>1087721289</v>
      </c>
      <c r="E199" s="67">
        <v>718811497</v>
      </c>
    </row>
    <row r="200" spans="2:6" x14ac:dyDescent="0.3">
      <c r="B200" s="56" t="s">
        <v>445</v>
      </c>
      <c r="C200" s="56" t="s">
        <v>163</v>
      </c>
      <c r="D200" s="66">
        <v>5077916</v>
      </c>
      <c r="E200" s="67"/>
    </row>
    <row r="201" spans="2:6" x14ac:dyDescent="0.3">
      <c r="B201" s="56" t="s">
        <v>446</v>
      </c>
      <c r="C201" s="56" t="s">
        <v>163</v>
      </c>
      <c r="D201" s="66">
        <v>307245</v>
      </c>
      <c r="E201" s="67"/>
    </row>
    <row r="202" spans="2:6" x14ac:dyDescent="0.3">
      <c r="B202" s="56" t="s">
        <v>375</v>
      </c>
      <c r="C202" s="56" t="s">
        <v>163</v>
      </c>
      <c r="D202" s="66">
        <v>621018901</v>
      </c>
      <c r="E202" s="67">
        <v>672762113</v>
      </c>
    </row>
    <row r="203" spans="2:6" x14ac:dyDescent="0.3">
      <c r="B203" s="56" t="s">
        <v>253</v>
      </c>
      <c r="C203" s="56" t="s">
        <v>163</v>
      </c>
      <c r="D203" s="66">
        <v>136663243</v>
      </c>
      <c r="E203" s="67">
        <v>106045552</v>
      </c>
    </row>
    <row r="204" spans="2:6" x14ac:dyDescent="0.3">
      <c r="B204" s="56" t="s">
        <v>251</v>
      </c>
      <c r="C204" s="56" t="s">
        <v>163</v>
      </c>
      <c r="D204" s="66">
        <v>97164165.655200005</v>
      </c>
      <c r="E204" s="67">
        <v>99940652</v>
      </c>
    </row>
    <row r="205" spans="2:6" x14ac:dyDescent="0.3">
      <c r="B205" s="56" t="s">
        <v>248</v>
      </c>
      <c r="C205" s="56" t="s">
        <v>163</v>
      </c>
      <c r="D205" s="240">
        <v>154325132</v>
      </c>
      <c r="E205" s="67">
        <v>73740140</v>
      </c>
    </row>
    <row r="206" spans="2:6" x14ac:dyDescent="0.3">
      <c r="B206" s="56" t="s">
        <v>338</v>
      </c>
      <c r="C206" s="56" t="s">
        <v>163</v>
      </c>
      <c r="D206" s="66">
        <v>318369510.27749997</v>
      </c>
      <c r="E206" s="67">
        <v>43729145</v>
      </c>
    </row>
    <row r="207" spans="2:6" x14ac:dyDescent="0.3">
      <c r="B207" s="68" t="s">
        <v>164</v>
      </c>
      <c r="C207" s="68"/>
      <c r="D207" s="69"/>
      <c r="E207" s="70"/>
      <c r="F207" s="104"/>
    </row>
    <row r="208" spans="2:6" x14ac:dyDescent="0.3">
      <c r="B208" s="56" t="s">
        <v>353</v>
      </c>
      <c r="C208" s="56" t="s">
        <v>167</v>
      </c>
      <c r="D208" s="66">
        <v>407888667</v>
      </c>
      <c r="E208" s="67">
        <v>601939420</v>
      </c>
    </row>
    <row r="209" spans="2:7" x14ac:dyDescent="0.3">
      <c r="B209" s="56" t="s">
        <v>316</v>
      </c>
      <c r="C209" s="56" t="s">
        <v>254</v>
      </c>
      <c r="D209" s="66">
        <v>566484561</v>
      </c>
      <c r="E209" s="67">
        <v>555275003</v>
      </c>
    </row>
    <row r="210" spans="2:7" x14ac:dyDescent="0.3">
      <c r="B210" s="56" t="s">
        <v>166</v>
      </c>
      <c r="C210" s="56" t="s">
        <v>167</v>
      </c>
      <c r="D210" s="66">
        <v>795393235</v>
      </c>
      <c r="E210" s="67">
        <v>164380129</v>
      </c>
    </row>
    <row r="211" spans="2:7" x14ac:dyDescent="0.3">
      <c r="B211" s="56" t="s">
        <v>165</v>
      </c>
      <c r="C211" s="56" t="s">
        <v>286</v>
      </c>
      <c r="D211" s="66">
        <v>166194372</v>
      </c>
      <c r="E211" s="67">
        <v>129384300</v>
      </c>
    </row>
    <row r="212" spans="2:7" x14ac:dyDescent="0.3">
      <c r="B212" s="56" t="s">
        <v>257</v>
      </c>
      <c r="C212" s="56" t="s">
        <v>167</v>
      </c>
      <c r="D212" s="66">
        <v>61236846</v>
      </c>
      <c r="E212" s="67">
        <v>45931478</v>
      </c>
    </row>
    <row r="213" spans="2:7" x14ac:dyDescent="0.3">
      <c r="B213" s="68" t="s">
        <v>325</v>
      </c>
      <c r="C213" s="56"/>
      <c r="D213" s="66"/>
      <c r="E213" s="67"/>
    </row>
    <row r="214" spans="2:7" x14ac:dyDescent="0.3">
      <c r="B214" s="56" t="s">
        <v>390</v>
      </c>
      <c r="C214" s="56" t="s">
        <v>167</v>
      </c>
      <c r="D214" s="66">
        <v>4203650</v>
      </c>
      <c r="E214" s="67"/>
      <c r="G214" s="104"/>
    </row>
    <row r="215" spans="2:7" ht="15" thickBot="1" x14ac:dyDescent="0.35">
      <c r="B215" s="72" t="s">
        <v>168</v>
      </c>
      <c r="C215" s="72"/>
      <c r="D215" s="73">
        <f>SUM(D196:D214)</f>
        <v>6981931052.9327002</v>
      </c>
      <c r="E215" s="73">
        <f>SUM(E196:E214)</f>
        <v>5190571653</v>
      </c>
      <c r="F215" s="104"/>
    </row>
    <row r="216" spans="2:7" ht="15" thickTop="1" x14ac:dyDescent="0.3"/>
    <row r="217" spans="2:7" ht="14.4" customHeight="1" x14ac:dyDescent="0.3">
      <c r="B217" s="43" t="s">
        <v>277</v>
      </c>
      <c r="C217" s="43"/>
      <c r="D217" s="43"/>
      <c r="E217" s="43"/>
      <c r="F217" s="43"/>
    </row>
    <row r="219" spans="2:7" x14ac:dyDescent="0.3">
      <c r="B219" s="62" t="s">
        <v>152</v>
      </c>
      <c r="C219" s="62" t="s">
        <v>157</v>
      </c>
      <c r="D219" s="220">
        <f>+D195</f>
        <v>46203</v>
      </c>
      <c r="E219" s="220">
        <f>+E195</f>
        <v>46022</v>
      </c>
    </row>
    <row r="220" spans="2:7" x14ac:dyDescent="0.3">
      <c r="B220" s="433" t="s">
        <v>447</v>
      </c>
      <c r="C220" s="435" t="s">
        <v>448</v>
      </c>
      <c r="D220" s="437">
        <v>885025588</v>
      </c>
      <c r="E220" s="439">
        <v>0</v>
      </c>
    </row>
    <row r="221" spans="2:7" x14ac:dyDescent="0.3">
      <c r="B221" s="74" t="s">
        <v>167</v>
      </c>
      <c r="C221" s="56" t="s">
        <v>151</v>
      </c>
      <c r="D221" s="67">
        <v>430672181</v>
      </c>
      <c r="E221" s="236">
        <v>110550429</v>
      </c>
    </row>
    <row r="222" spans="2:7" x14ac:dyDescent="0.3">
      <c r="B222" s="74" t="s">
        <v>403</v>
      </c>
      <c r="C222" s="56" t="s">
        <v>169</v>
      </c>
      <c r="D222" s="86">
        <v>421096638</v>
      </c>
      <c r="E222" s="414">
        <v>0</v>
      </c>
    </row>
    <row r="223" spans="2:7" x14ac:dyDescent="0.3">
      <c r="B223" s="74" t="s">
        <v>367</v>
      </c>
      <c r="C223" s="56" t="s">
        <v>169</v>
      </c>
      <c r="D223" s="67">
        <v>185134113</v>
      </c>
      <c r="E223" s="236">
        <v>319220141</v>
      </c>
      <c r="G223" s="19"/>
    </row>
    <row r="224" spans="2:7" x14ac:dyDescent="0.3">
      <c r="B224" s="434" t="s">
        <v>402</v>
      </c>
      <c r="C224" s="436" t="s">
        <v>169</v>
      </c>
      <c r="D224" s="438">
        <v>79154989</v>
      </c>
      <c r="E224" s="440">
        <v>842863173</v>
      </c>
      <c r="G224" s="19"/>
    </row>
    <row r="225" spans="2:8" x14ac:dyDescent="0.3">
      <c r="B225" s="74" t="s">
        <v>373</v>
      </c>
      <c r="C225" s="56" t="s">
        <v>326</v>
      </c>
      <c r="D225" s="86">
        <v>54951086</v>
      </c>
      <c r="E225" s="236">
        <v>1117570</v>
      </c>
    </row>
    <row r="226" spans="2:8" x14ac:dyDescent="0.3">
      <c r="B226" s="74" t="s">
        <v>170</v>
      </c>
      <c r="C226" s="56" t="s">
        <v>171</v>
      </c>
      <c r="D226" s="86">
        <v>49741864</v>
      </c>
      <c r="E226" s="367">
        <v>41626453</v>
      </c>
    </row>
    <row r="227" spans="2:8" x14ac:dyDescent="0.3">
      <c r="B227" s="226" t="s">
        <v>366</v>
      </c>
      <c r="C227" s="237" t="s">
        <v>169</v>
      </c>
      <c r="D227" s="369">
        <v>0</v>
      </c>
      <c r="E227" s="415">
        <v>3126818</v>
      </c>
    </row>
    <row r="228" spans="2:8" ht="15" thickBot="1" x14ac:dyDescent="0.35">
      <c r="B228" s="233" t="s">
        <v>160</v>
      </c>
      <c r="C228" s="234"/>
      <c r="D228" s="235">
        <f>SUM(D220:D227)</f>
        <v>2105776459</v>
      </c>
      <c r="E228" s="235">
        <f>SUM(E220:E227)</f>
        <v>1318504584</v>
      </c>
      <c r="G228" s="104"/>
    </row>
    <row r="229" spans="2:8" ht="15" thickTop="1" x14ac:dyDescent="0.3"/>
    <row r="230" spans="2:8" x14ac:dyDescent="0.3">
      <c r="B230" s="31" t="s">
        <v>385</v>
      </c>
    </row>
    <row r="231" spans="2:8" x14ac:dyDescent="0.3">
      <c r="H231" s="1"/>
    </row>
    <row r="232" spans="2:8" x14ac:dyDescent="0.3">
      <c r="B232" s="72" t="s">
        <v>157</v>
      </c>
      <c r="C232" s="72" t="s">
        <v>152</v>
      </c>
      <c r="D232" s="46">
        <f>+D219</f>
        <v>46203</v>
      </c>
      <c r="E232" s="46">
        <f>+E219</f>
        <v>46022</v>
      </c>
      <c r="H232" s="1"/>
    </row>
    <row r="233" spans="2:8" x14ac:dyDescent="0.3">
      <c r="B233" s="231" t="s">
        <v>314</v>
      </c>
      <c r="C233" s="164" t="s">
        <v>339</v>
      </c>
      <c r="D233" s="239">
        <v>30844385224</v>
      </c>
      <c r="E233" s="165">
        <v>21322991640</v>
      </c>
    </row>
    <row r="234" spans="2:8" ht="15" thickBot="1" x14ac:dyDescent="0.35">
      <c r="B234" s="238" t="s">
        <v>160</v>
      </c>
      <c r="C234" s="164"/>
      <c r="D234" s="235">
        <f>+D233</f>
        <v>30844385224</v>
      </c>
      <c r="E234" s="235">
        <f>+E233</f>
        <v>21322991640</v>
      </c>
    </row>
    <row r="235" spans="2:8" ht="15" thickTop="1" x14ac:dyDescent="0.3">
      <c r="B235" s="31"/>
      <c r="D235" s="31"/>
    </row>
    <row r="236" spans="2:8" x14ac:dyDescent="0.3">
      <c r="B236" s="44" t="s">
        <v>278</v>
      </c>
      <c r="C236" s="44"/>
      <c r="D236" s="44"/>
      <c r="E236" s="44"/>
      <c r="F236" s="44"/>
    </row>
    <row r="238" spans="2:8" x14ac:dyDescent="0.3">
      <c r="B238" s="60" t="s">
        <v>152</v>
      </c>
      <c r="C238" s="46">
        <f>+ER!D7</f>
        <v>46203</v>
      </c>
      <c r="D238" s="46">
        <f>+ER!E7</f>
        <v>45838</v>
      </c>
      <c r="E238" s="83"/>
      <c r="F238" s="83"/>
    </row>
    <row r="239" spans="2:8" x14ac:dyDescent="0.3">
      <c r="B239" s="84" t="s">
        <v>75</v>
      </c>
      <c r="C239" s="85">
        <f>+C240+C241</f>
        <v>23170510529</v>
      </c>
      <c r="D239" s="85">
        <f>+D240+D241</f>
        <v>15946519259</v>
      </c>
      <c r="E239" s="83"/>
      <c r="F239" s="263"/>
    </row>
    <row r="240" spans="2:8" x14ac:dyDescent="0.3">
      <c r="B240" s="56" t="s">
        <v>179</v>
      </c>
      <c r="C240" s="67">
        <v>21457867947</v>
      </c>
      <c r="D240" s="67">
        <v>20408554536</v>
      </c>
      <c r="E240" s="83"/>
      <c r="F240" s="83"/>
    </row>
    <row r="241" spans="2:7" x14ac:dyDescent="0.3">
      <c r="B241" s="56" t="s">
        <v>180</v>
      </c>
      <c r="C241" s="394">
        <v>1712642582</v>
      </c>
      <c r="D241" s="394">
        <v>-4462035277</v>
      </c>
      <c r="E241" s="83"/>
      <c r="F241" s="83"/>
    </row>
    <row r="242" spans="2:7" x14ac:dyDescent="0.3">
      <c r="B242" s="68" t="s">
        <v>76</v>
      </c>
      <c r="C242" s="70">
        <f>+SUM(C243:C245)</f>
        <v>2624607595</v>
      </c>
      <c r="D242" s="70">
        <f>+SUM(D243:D245)</f>
        <v>2064196583</v>
      </c>
      <c r="E242" s="83"/>
      <c r="F242" s="263"/>
    </row>
    <row r="243" spans="2:7" x14ac:dyDescent="0.3">
      <c r="B243" s="38" t="s">
        <v>380</v>
      </c>
      <c r="C243" s="67">
        <v>1780737440</v>
      </c>
      <c r="D243" s="67">
        <v>154228837</v>
      </c>
      <c r="E243" s="83"/>
      <c r="F243" s="263"/>
    </row>
    <row r="244" spans="2:7" x14ac:dyDescent="0.3">
      <c r="B244" s="56" t="s">
        <v>255</v>
      </c>
      <c r="C244" s="67">
        <v>555113057</v>
      </c>
      <c r="D244" s="67">
        <v>1244956122</v>
      </c>
      <c r="E244" s="83"/>
      <c r="F244" s="83"/>
    </row>
    <row r="245" spans="2:7" x14ac:dyDescent="0.3">
      <c r="B245" s="56" t="s">
        <v>258</v>
      </c>
      <c r="C245" s="67">
        <v>288757098</v>
      </c>
      <c r="D245" s="67">
        <v>665011624</v>
      </c>
      <c r="E245" s="83"/>
      <c r="F245" s="83"/>
    </row>
    <row r="246" spans="2:7" x14ac:dyDescent="0.3">
      <c r="B246" s="68" t="s">
        <v>78</v>
      </c>
      <c r="C246" s="70">
        <f>SUM(C247:C249)</f>
        <v>25916274</v>
      </c>
      <c r="D246" s="70">
        <f>SUM(D247:D249)</f>
        <v>203947841</v>
      </c>
      <c r="E246" s="83"/>
      <c r="F246" s="83"/>
    </row>
    <row r="247" spans="2:7" x14ac:dyDescent="0.3">
      <c r="B247" s="56" t="s">
        <v>78</v>
      </c>
      <c r="C247" s="67">
        <v>25155805</v>
      </c>
      <c r="D247" s="67">
        <v>36772403</v>
      </c>
      <c r="E247" s="83"/>
      <c r="F247" s="83"/>
    </row>
    <row r="248" spans="2:7" x14ac:dyDescent="0.3">
      <c r="B248" s="56" t="s">
        <v>182</v>
      </c>
      <c r="C248" s="67">
        <v>760469</v>
      </c>
      <c r="D248" s="67">
        <v>1164713</v>
      </c>
      <c r="E248" s="83"/>
      <c r="F248" s="83"/>
    </row>
    <row r="249" spans="2:7" x14ac:dyDescent="0.3">
      <c r="B249" s="56" t="s">
        <v>181</v>
      </c>
      <c r="C249" s="67">
        <v>0</v>
      </c>
      <c r="D249" s="67">
        <v>166010725</v>
      </c>
      <c r="E249" s="83"/>
      <c r="F249" s="83"/>
    </row>
    <row r="250" spans="2:7" ht="15" thickBot="1" x14ac:dyDescent="0.35">
      <c r="B250" s="60" t="s">
        <v>160</v>
      </c>
      <c r="C250" s="368">
        <f>+C239++C242+C246</f>
        <v>25821034398</v>
      </c>
      <c r="D250" s="368">
        <f>+D239++D242+D246</f>
        <v>18214663683</v>
      </c>
      <c r="E250" s="83"/>
      <c r="F250" s="431"/>
      <c r="G250" s="432"/>
    </row>
    <row r="251" spans="2:7" ht="15" thickTop="1" x14ac:dyDescent="0.3">
      <c r="E251" s="83"/>
      <c r="F251" s="83"/>
    </row>
    <row r="252" spans="2:7" x14ac:dyDescent="0.3">
      <c r="B252" s="44" t="s">
        <v>279</v>
      </c>
      <c r="C252" s="44"/>
      <c r="D252" s="44"/>
    </row>
    <row r="254" spans="2:7" x14ac:dyDescent="0.3">
      <c r="B254" s="60" t="s">
        <v>152</v>
      </c>
      <c r="C254" s="46">
        <f>+C238</f>
        <v>46203</v>
      </c>
      <c r="D254" s="220">
        <f>+D238</f>
        <v>45838</v>
      </c>
    </row>
    <row r="255" spans="2:7" x14ac:dyDescent="0.3">
      <c r="B255" s="84" t="s">
        <v>183</v>
      </c>
      <c r="C255" s="87">
        <f>+SUM(C256:C257)</f>
        <v>4641375549</v>
      </c>
      <c r="D255" s="85">
        <f>+D256+D257</f>
        <v>183995973</v>
      </c>
      <c r="E255" s="104"/>
    </row>
    <row r="256" spans="2:7" x14ac:dyDescent="0.3">
      <c r="B256" s="56" t="s">
        <v>184</v>
      </c>
      <c r="C256" s="71">
        <v>4638831367</v>
      </c>
      <c r="D256" s="67">
        <v>170132388</v>
      </c>
      <c r="E256" s="104"/>
    </row>
    <row r="257" spans="2:5" x14ac:dyDescent="0.3">
      <c r="B257" s="56" t="s">
        <v>185</v>
      </c>
      <c r="C257" s="71">
        <v>2544182</v>
      </c>
      <c r="D257" s="67">
        <v>13863585</v>
      </c>
      <c r="E257" s="104"/>
    </row>
    <row r="258" spans="2:5" x14ac:dyDescent="0.3">
      <c r="B258" s="68" t="s">
        <v>82</v>
      </c>
      <c r="C258" s="88">
        <f>SUM(C259:C266)</f>
        <v>5988293293</v>
      </c>
      <c r="D258" s="70">
        <f>SUM(D259:D266)</f>
        <v>3850519622</v>
      </c>
      <c r="E258" s="104"/>
    </row>
    <row r="259" spans="2:5" x14ac:dyDescent="0.3">
      <c r="B259" s="38" t="s">
        <v>187</v>
      </c>
      <c r="C259" s="71">
        <v>2400601551</v>
      </c>
      <c r="D259" s="67">
        <v>1647163346</v>
      </c>
      <c r="E259" s="104"/>
    </row>
    <row r="260" spans="2:5" x14ac:dyDescent="0.3">
      <c r="B260" s="38" t="s">
        <v>188</v>
      </c>
      <c r="C260" s="71">
        <v>1564497702</v>
      </c>
      <c r="D260" s="67">
        <v>1001183422</v>
      </c>
      <c r="E260" s="104"/>
    </row>
    <row r="261" spans="2:5" x14ac:dyDescent="0.3">
      <c r="B261" s="38" t="s">
        <v>186</v>
      </c>
      <c r="C261" s="71">
        <v>1434510198</v>
      </c>
      <c r="D261" s="67">
        <v>658962502</v>
      </c>
      <c r="E261" s="104"/>
    </row>
    <row r="262" spans="2:5" x14ac:dyDescent="0.3">
      <c r="B262" s="38" t="s">
        <v>189</v>
      </c>
      <c r="C262" s="71">
        <v>393705241</v>
      </c>
      <c r="D262" s="67">
        <v>405441999</v>
      </c>
      <c r="E262" s="104"/>
    </row>
    <row r="263" spans="2:5" x14ac:dyDescent="0.3">
      <c r="B263" s="38" t="s">
        <v>190</v>
      </c>
      <c r="C263" s="71">
        <v>138088552</v>
      </c>
      <c r="D263" s="67">
        <v>86843232</v>
      </c>
      <c r="E263" s="104"/>
    </row>
    <row r="264" spans="2:5" x14ac:dyDescent="0.3">
      <c r="B264" s="38" t="s">
        <v>191</v>
      </c>
      <c r="C264" s="71">
        <v>49114477</v>
      </c>
      <c r="D264" s="67">
        <v>42812549</v>
      </c>
      <c r="E264" s="104"/>
    </row>
    <row r="265" spans="2:5" x14ac:dyDescent="0.3">
      <c r="B265" s="38" t="s">
        <v>192</v>
      </c>
      <c r="C265" s="71">
        <v>4370000</v>
      </c>
      <c r="D265" s="67">
        <v>4238000</v>
      </c>
      <c r="E265" s="104"/>
    </row>
    <row r="266" spans="2:5" x14ac:dyDescent="0.3">
      <c r="B266" s="38" t="s">
        <v>372</v>
      </c>
      <c r="C266" s="71">
        <v>3405572</v>
      </c>
      <c r="D266" s="67">
        <v>3874572</v>
      </c>
      <c r="E266" s="104"/>
    </row>
    <row r="267" spans="2:5" x14ac:dyDescent="0.3">
      <c r="B267" s="68" t="s">
        <v>83</v>
      </c>
      <c r="C267" s="373">
        <f>SUM(C268:C269)</f>
        <v>585663</v>
      </c>
      <c r="D267" s="89">
        <f>SUM(D268:D269)</f>
        <v>294435</v>
      </c>
    </row>
    <row r="268" spans="2:5" x14ac:dyDescent="0.3">
      <c r="B268" s="56" t="s">
        <v>194</v>
      </c>
      <c r="C268" s="370">
        <v>469840</v>
      </c>
      <c r="D268" s="371">
        <v>144435</v>
      </c>
    </row>
    <row r="269" spans="2:5" x14ac:dyDescent="0.3">
      <c r="B269" s="38" t="s">
        <v>193</v>
      </c>
      <c r="C269" s="90">
        <v>115823</v>
      </c>
      <c r="D269" s="86">
        <v>150000</v>
      </c>
    </row>
    <row r="270" spans="2:5" x14ac:dyDescent="0.3">
      <c r="B270" s="91" t="s">
        <v>84</v>
      </c>
      <c r="C270" s="88">
        <f>SUM(C271:C272)</f>
        <v>1081483018</v>
      </c>
      <c r="D270" s="70">
        <f>SUM(D271:D272)</f>
        <v>763174125</v>
      </c>
    </row>
    <row r="271" spans="2:5" x14ac:dyDescent="0.3">
      <c r="B271" s="38" t="s">
        <v>195</v>
      </c>
      <c r="C271" s="71">
        <v>1078934417</v>
      </c>
      <c r="D271" s="67">
        <v>760594419</v>
      </c>
    </row>
    <row r="272" spans="2:5" x14ac:dyDescent="0.3">
      <c r="B272" s="38" t="s">
        <v>259</v>
      </c>
      <c r="C272" s="71">
        <v>2548601</v>
      </c>
      <c r="D272" s="67">
        <v>2579706</v>
      </c>
      <c r="E272" s="104"/>
    </row>
    <row r="273" spans="2:6" x14ac:dyDescent="0.3">
      <c r="B273" s="68" t="s">
        <v>85</v>
      </c>
      <c r="C273" s="88">
        <f>+C274</f>
        <v>368651057</v>
      </c>
      <c r="D273" s="70">
        <f>+D274</f>
        <v>0</v>
      </c>
    </row>
    <row r="274" spans="2:6" x14ac:dyDescent="0.3">
      <c r="B274" s="237" t="s">
        <v>181</v>
      </c>
      <c r="C274" s="262">
        <v>368651057</v>
      </c>
      <c r="D274" s="92"/>
    </row>
    <row r="275" spans="2:6" x14ac:dyDescent="0.3">
      <c r="B275" s="60" t="s">
        <v>160</v>
      </c>
      <c r="C275" s="360">
        <f>+C255+C258+C267+C270+C273</f>
        <v>12080388580</v>
      </c>
      <c r="D275" s="360">
        <f>+D255+D258+D267+D270+D273</f>
        <v>4797984155</v>
      </c>
      <c r="E275" s="43"/>
      <c r="F275" s="12"/>
    </row>
    <row r="276" spans="2:6" x14ac:dyDescent="0.3">
      <c r="E276" s="44"/>
    </row>
    <row r="277" spans="2:6" x14ac:dyDescent="0.3">
      <c r="B277" s="201" t="s">
        <v>382</v>
      </c>
      <c r="C277" s="201"/>
      <c r="D277" s="201"/>
      <c r="E277" s="201"/>
      <c r="F277" s="201"/>
    </row>
    <row r="279" spans="2:6" x14ac:dyDescent="0.3">
      <c r="B279" s="75" t="s">
        <v>152</v>
      </c>
      <c r="C279" s="76" t="s">
        <v>172</v>
      </c>
      <c r="D279" s="75" t="s">
        <v>173</v>
      </c>
      <c r="E279" s="7" t="s">
        <v>174</v>
      </c>
      <c r="F279" s="7" t="s">
        <v>175</v>
      </c>
    </row>
    <row r="280" spans="2:6" x14ac:dyDescent="0.3">
      <c r="B280" s="77" t="s">
        <v>176</v>
      </c>
      <c r="C280" s="395">
        <v>25000000000</v>
      </c>
      <c r="D280" s="396">
        <v>0</v>
      </c>
      <c r="E280" s="397">
        <v>0</v>
      </c>
      <c r="F280" s="398">
        <v>25000000000</v>
      </c>
    </row>
    <row r="281" spans="2:6" x14ac:dyDescent="0.3">
      <c r="B281" s="78" t="s">
        <v>131</v>
      </c>
      <c r="C281" s="399">
        <v>0</v>
      </c>
      <c r="D281" s="400">
        <v>3850000000</v>
      </c>
      <c r="E281" s="401">
        <v>0</v>
      </c>
      <c r="F281" s="402">
        <v>3850000000</v>
      </c>
    </row>
    <row r="282" spans="2:6" x14ac:dyDescent="0.3">
      <c r="B282" s="78" t="s">
        <v>177</v>
      </c>
      <c r="C282" s="403">
        <v>2137617786</v>
      </c>
      <c r="D282" s="400">
        <v>203238619</v>
      </c>
      <c r="E282" s="401">
        <v>0</v>
      </c>
      <c r="F282" s="402">
        <v>2340856405</v>
      </c>
    </row>
    <row r="283" spans="2:6" x14ac:dyDescent="0.3">
      <c r="B283" s="78" t="s">
        <v>110</v>
      </c>
      <c r="C283" s="403"/>
      <c r="D283" s="400">
        <v>0</v>
      </c>
      <c r="E283" s="401">
        <v>0</v>
      </c>
      <c r="F283" s="402">
        <v>0</v>
      </c>
    </row>
    <row r="284" spans="2:6" x14ac:dyDescent="0.3">
      <c r="B284" s="79" t="s">
        <v>178</v>
      </c>
      <c r="C284" s="404">
        <v>0</v>
      </c>
      <c r="D284" s="402">
        <v>4064772374</v>
      </c>
      <c r="E284" s="401">
        <v>-4064772374</v>
      </c>
      <c r="F284" s="402">
        <v>0</v>
      </c>
    </row>
    <row r="285" spans="2:6" x14ac:dyDescent="0.3">
      <c r="B285" s="81" t="s">
        <v>67</v>
      </c>
      <c r="C285" s="405">
        <v>4064772374</v>
      </c>
      <c r="D285" s="406">
        <v>2983200299</v>
      </c>
      <c r="E285" s="407">
        <v>-4064772374</v>
      </c>
      <c r="F285" s="406">
        <v>2983200299</v>
      </c>
    </row>
    <row r="286" spans="2:6" x14ac:dyDescent="0.3">
      <c r="B286" s="82" t="s">
        <v>160</v>
      </c>
      <c r="C286" s="408">
        <f>SUM(C280:C285)</f>
        <v>31202390160</v>
      </c>
      <c r="D286" s="408">
        <f>SUM(D280:D285)</f>
        <v>11101211292</v>
      </c>
      <c r="E286" s="408">
        <f>SUM(E280:E285)</f>
        <v>-8129544748</v>
      </c>
      <c r="F286" s="408">
        <f>+SUM(C286:E286)</f>
        <v>34174056704</v>
      </c>
    </row>
    <row r="288" spans="2:6" x14ac:dyDescent="0.3">
      <c r="E288" s="44"/>
    </row>
    <row r="289" spans="2:6" ht="15" customHeight="1" x14ac:dyDescent="0.3">
      <c r="B289" s="201" t="s">
        <v>196</v>
      </c>
      <c r="C289" s="43"/>
      <c r="D289" s="43"/>
      <c r="E289" s="12"/>
      <c r="F289" s="93"/>
    </row>
    <row r="290" spans="2:6" x14ac:dyDescent="0.3">
      <c r="B290" s="44" t="s">
        <v>197</v>
      </c>
      <c r="C290" s="44"/>
      <c r="D290" s="44"/>
      <c r="F290" s="12"/>
    </row>
    <row r="291" spans="2:6" ht="15" customHeight="1" x14ac:dyDescent="0.3">
      <c r="B291" s="12" t="s">
        <v>198</v>
      </c>
      <c r="C291" s="12"/>
      <c r="D291" s="12"/>
      <c r="E291" s="93"/>
    </row>
    <row r="292" spans="2:6" x14ac:dyDescent="0.3">
      <c r="E292" s="12"/>
      <c r="F292" s="44"/>
    </row>
    <row r="293" spans="2:6" x14ac:dyDescent="0.3">
      <c r="B293" s="93" t="s">
        <v>199</v>
      </c>
      <c r="C293" s="93"/>
      <c r="D293" s="93"/>
    </row>
    <row r="294" spans="2:6" ht="15" customHeight="1" x14ac:dyDescent="0.3">
      <c r="B294" s="12" t="s">
        <v>200</v>
      </c>
      <c r="C294" s="12"/>
      <c r="D294" s="12"/>
      <c r="E294" s="12"/>
      <c r="F294" s="12"/>
    </row>
    <row r="296" spans="2:6" ht="15" customHeight="1" x14ac:dyDescent="0.3">
      <c r="B296" s="44" t="s">
        <v>201</v>
      </c>
      <c r="C296" s="44"/>
      <c r="D296" s="44"/>
      <c r="E296" s="12"/>
      <c r="F296" s="44"/>
    </row>
    <row r="297" spans="2:6" x14ac:dyDescent="0.3">
      <c r="F297" s="44"/>
    </row>
    <row r="298" spans="2:6" ht="15" customHeight="1" x14ac:dyDescent="0.3">
      <c r="B298" s="12" t="s">
        <v>202</v>
      </c>
      <c r="C298" s="12"/>
      <c r="D298" s="12"/>
      <c r="E298" s="12"/>
      <c r="F298" s="12"/>
    </row>
    <row r="300" spans="2:6" ht="15" customHeight="1" x14ac:dyDescent="0.3">
      <c r="B300" s="93" t="s">
        <v>203</v>
      </c>
      <c r="C300" s="44"/>
      <c r="D300" s="44"/>
      <c r="E300" s="12"/>
      <c r="F300" s="12"/>
    </row>
    <row r="301" spans="2:6" x14ac:dyDescent="0.3">
      <c r="B301" s="44"/>
      <c r="C301" s="44"/>
      <c r="D301" s="44"/>
      <c r="E301" s="12"/>
      <c r="F301" s="12"/>
    </row>
    <row r="302" spans="2:6" ht="15" customHeight="1" x14ac:dyDescent="0.3">
      <c r="B302" s="12" t="s">
        <v>204</v>
      </c>
      <c r="C302" s="12"/>
      <c r="D302" s="12"/>
      <c r="E302" s="12"/>
      <c r="F302" s="12"/>
    </row>
    <row r="303" spans="2:6" x14ac:dyDescent="0.3">
      <c r="B303" s="12"/>
      <c r="C303" s="12"/>
      <c r="D303" s="12"/>
      <c r="E303" s="12"/>
      <c r="F303" s="12"/>
    </row>
    <row r="304" spans="2:6" x14ac:dyDescent="0.3">
      <c r="B304" s="12"/>
      <c r="C304" s="12"/>
      <c r="D304" s="12"/>
      <c r="E304" s="12"/>
      <c r="F304" s="12"/>
    </row>
    <row r="305" spans="1:9" x14ac:dyDescent="0.3">
      <c r="B305" s="44" t="s">
        <v>205</v>
      </c>
      <c r="C305" s="44"/>
      <c r="D305" s="44"/>
      <c r="E305" s="12"/>
      <c r="F305" s="12"/>
    </row>
    <row r="306" spans="1:9" x14ac:dyDescent="0.3">
      <c r="E306" s="12"/>
      <c r="F306" s="12"/>
    </row>
    <row r="307" spans="1:9" ht="15" customHeight="1" x14ac:dyDescent="0.3">
      <c r="B307" s="12" t="s">
        <v>206</v>
      </c>
      <c r="C307" s="12"/>
      <c r="D307" s="12"/>
      <c r="E307" s="12"/>
      <c r="F307" s="12"/>
    </row>
    <row r="308" spans="1:9" x14ac:dyDescent="0.3">
      <c r="B308" s="12"/>
      <c r="C308" s="12"/>
      <c r="D308" s="12"/>
      <c r="E308" s="12"/>
      <c r="F308" s="12"/>
    </row>
    <row r="310" spans="1:9" x14ac:dyDescent="0.3">
      <c r="A310" s="2"/>
      <c r="B310" s="148" t="s">
        <v>207</v>
      </c>
      <c r="C310" s="148"/>
      <c r="D310" s="148"/>
      <c r="E310" s="148"/>
      <c r="F310" s="148"/>
      <c r="G310" s="148"/>
      <c r="H310" s="148"/>
      <c r="I310" s="148"/>
    </row>
    <row r="311" spans="1:9" x14ac:dyDescent="0.3">
      <c r="B311" s="147" t="s">
        <v>208</v>
      </c>
      <c r="C311" s="147"/>
      <c r="D311" s="147"/>
      <c r="E311" s="147"/>
      <c r="F311" s="147"/>
      <c r="G311" s="147"/>
      <c r="H311" s="147"/>
      <c r="I311" s="147"/>
    </row>
    <row r="312" spans="1:9" x14ac:dyDescent="0.3">
      <c r="B312" s="149" t="s">
        <v>209</v>
      </c>
      <c r="C312" s="149"/>
      <c r="D312" s="149"/>
      <c r="E312" s="149"/>
      <c r="F312" s="149"/>
      <c r="G312" s="149"/>
      <c r="H312" s="149"/>
      <c r="I312" s="149"/>
    </row>
    <row r="313" spans="1:9" x14ac:dyDescent="0.3">
      <c r="B313" s="30" t="s">
        <v>245</v>
      </c>
      <c r="C313" s="151"/>
      <c r="D313" s="151"/>
      <c r="E313" s="151"/>
      <c r="F313" s="151"/>
      <c r="G313" s="151"/>
      <c r="H313" s="151"/>
      <c r="I313" s="151"/>
    </row>
    <row r="314" spans="1:9" x14ac:dyDescent="0.3">
      <c r="B314" s="1" t="s">
        <v>210</v>
      </c>
      <c r="C314" s="1" t="s">
        <v>244</v>
      </c>
      <c r="D314" s="30"/>
      <c r="E314" s="30"/>
      <c r="F314" s="30"/>
      <c r="G314" s="30"/>
      <c r="H314" s="30"/>
      <c r="I314" s="30"/>
    </row>
    <row r="315" spans="1:9" x14ac:dyDescent="0.3">
      <c r="B315" s="1" t="s">
        <v>211</v>
      </c>
      <c r="C315" s="1" t="s">
        <v>454</v>
      </c>
      <c r="D315" s="30"/>
      <c r="E315" s="30"/>
      <c r="F315" s="30"/>
      <c r="G315" s="30"/>
      <c r="H315" s="30"/>
      <c r="I315" s="30"/>
    </row>
    <row r="316" spans="1:9" x14ac:dyDescent="0.3">
      <c r="B316" s="1" t="s">
        <v>212</v>
      </c>
      <c r="C316" s="1" t="s">
        <v>454</v>
      </c>
      <c r="D316" s="30"/>
      <c r="E316" s="30"/>
      <c r="F316" s="30"/>
      <c r="G316" s="30"/>
      <c r="H316" s="30"/>
      <c r="I316" s="30"/>
    </row>
    <row r="317" spans="1:9" x14ac:dyDescent="0.3">
      <c r="B317" s="1" t="s">
        <v>213</v>
      </c>
      <c r="C317" s="1" t="s">
        <v>214</v>
      </c>
      <c r="D317" s="30"/>
      <c r="E317" s="30"/>
      <c r="F317" s="30"/>
      <c r="G317" s="30"/>
      <c r="H317" s="30"/>
      <c r="I317" s="30"/>
    </row>
    <row r="318" spans="1:9" x14ac:dyDescent="0.3">
      <c r="H318" s="1"/>
      <c r="I318" s="1"/>
    </row>
    <row r="319" spans="1:9" x14ac:dyDescent="0.3">
      <c r="A319" s="31"/>
      <c r="B319" s="152" t="s">
        <v>215</v>
      </c>
      <c r="C319" s="153"/>
      <c r="D319" s="153"/>
      <c r="E319" s="153"/>
      <c r="F319" s="153"/>
      <c r="G319" s="153"/>
      <c r="H319" s="153"/>
      <c r="I319" s="154"/>
    </row>
    <row r="320" spans="1:9" x14ac:dyDescent="0.3">
      <c r="A320" s="32"/>
      <c r="B320" s="449" t="s">
        <v>216</v>
      </c>
      <c r="C320" s="449" t="s">
        <v>217</v>
      </c>
      <c r="D320" s="449" t="s">
        <v>218</v>
      </c>
      <c r="E320" s="449" t="s">
        <v>219</v>
      </c>
      <c r="F320" s="449" t="s">
        <v>220</v>
      </c>
      <c r="G320" s="449" t="s">
        <v>176</v>
      </c>
      <c r="H320" s="449" t="s">
        <v>221</v>
      </c>
      <c r="I320" s="449" t="s">
        <v>288</v>
      </c>
    </row>
    <row r="321" spans="1:11" x14ac:dyDescent="0.3">
      <c r="A321" s="32"/>
      <c r="B321" s="451"/>
      <c r="C321" s="450"/>
      <c r="D321" s="450"/>
      <c r="E321" s="450"/>
      <c r="F321" s="450"/>
      <c r="G321" s="450"/>
      <c r="H321" s="450"/>
      <c r="I321" s="450"/>
    </row>
    <row r="322" spans="1:11" x14ac:dyDescent="0.3">
      <c r="B322" s="33" t="s">
        <v>267</v>
      </c>
      <c r="C322" s="35">
        <v>14516</v>
      </c>
      <c r="D322" s="36" t="s">
        <v>287</v>
      </c>
      <c r="E322" s="34">
        <v>24740</v>
      </c>
      <c r="F322" s="34">
        <v>100000</v>
      </c>
      <c r="G322" s="35">
        <v>1451600000</v>
      </c>
      <c r="H322" s="37">
        <v>5.0315424610051993E-2</v>
      </c>
      <c r="I322" s="37">
        <v>5.0644831115660184E-2</v>
      </c>
    </row>
    <row r="323" spans="1:11" x14ac:dyDescent="0.3">
      <c r="B323" s="38" t="s">
        <v>268</v>
      </c>
      <c r="C323" s="40">
        <v>14516</v>
      </c>
      <c r="D323" s="41" t="s">
        <v>287</v>
      </c>
      <c r="E323" s="39">
        <v>24740</v>
      </c>
      <c r="F323" s="39">
        <v>100000</v>
      </c>
      <c r="G323" s="40">
        <v>1451600000</v>
      </c>
      <c r="H323" s="42">
        <v>5.0315424610051993E-2</v>
      </c>
      <c r="I323" s="42">
        <v>5.0644831115660184E-2</v>
      </c>
    </row>
    <row r="324" spans="1:11" x14ac:dyDescent="0.3">
      <c r="B324" s="38" t="s">
        <v>269</v>
      </c>
      <c r="C324" s="40">
        <v>14516</v>
      </c>
      <c r="D324" s="41" t="s">
        <v>287</v>
      </c>
      <c r="E324" s="39">
        <v>24740</v>
      </c>
      <c r="F324" s="39">
        <v>100000</v>
      </c>
      <c r="G324" s="40">
        <v>1451600000</v>
      </c>
      <c r="H324" s="42">
        <v>5.0315424610051993E-2</v>
      </c>
      <c r="I324" s="42">
        <v>5.0644831115660184E-2</v>
      </c>
    </row>
    <row r="325" spans="1:11" x14ac:dyDescent="0.3">
      <c r="B325" s="164" t="s">
        <v>25</v>
      </c>
      <c r="C325" s="165">
        <v>244952</v>
      </c>
      <c r="D325" s="166" t="s">
        <v>287</v>
      </c>
      <c r="E325" s="167">
        <v>414280</v>
      </c>
      <c r="F325" s="167">
        <v>100000</v>
      </c>
      <c r="G325" s="165">
        <v>24495200000</v>
      </c>
      <c r="H325" s="168">
        <v>0.84905372616984398</v>
      </c>
      <c r="I325" s="168">
        <v>0.8480655066530195</v>
      </c>
    </row>
    <row r="326" spans="1:11" x14ac:dyDescent="0.3">
      <c r="A326" s="31"/>
      <c r="B326" s="20" t="s">
        <v>168</v>
      </c>
      <c r="C326" s="172">
        <f>SUM(C322:C325)</f>
        <v>288500</v>
      </c>
      <c r="D326" s="150"/>
      <c r="E326" s="172">
        <f>SUM(E322:E325)</f>
        <v>488500</v>
      </c>
      <c r="F326" s="21"/>
      <c r="G326" s="169">
        <f>SUM(G322:G325)</f>
        <v>28850000000</v>
      </c>
      <c r="H326" s="171">
        <f>SUM(H322:H325)</f>
        <v>1</v>
      </c>
      <c r="I326" s="170">
        <f>SUM(I322:I325)</f>
        <v>1</v>
      </c>
    </row>
    <row r="327" spans="1:11" x14ac:dyDescent="0.3">
      <c r="H327" s="1"/>
      <c r="I327" s="1"/>
    </row>
    <row r="328" spans="1:11" x14ac:dyDescent="0.3">
      <c r="A328" s="2"/>
      <c r="B328" s="148" t="s">
        <v>222</v>
      </c>
      <c r="C328" s="148"/>
      <c r="D328" s="148"/>
      <c r="E328" s="148"/>
      <c r="F328" s="148"/>
      <c r="G328" s="148"/>
      <c r="H328" s="148"/>
      <c r="I328" s="485"/>
    </row>
    <row r="329" spans="1:11" x14ac:dyDescent="0.3">
      <c r="B329" s="147" t="s">
        <v>0</v>
      </c>
      <c r="C329" s="147"/>
      <c r="D329" s="147"/>
      <c r="E329" s="147"/>
      <c r="F329" s="147"/>
      <c r="G329" s="147"/>
      <c r="H329" s="147"/>
      <c r="I329" s="147"/>
    </row>
    <row r="330" spans="1:11" x14ac:dyDescent="0.3">
      <c r="B330" s="485" t="s">
        <v>399</v>
      </c>
      <c r="C330" s="485"/>
      <c r="D330" s="485"/>
      <c r="E330" s="485"/>
      <c r="F330" s="485"/>
      <c r="G330" s="485"/>
      <c r="H330" s="485"/>
      <c r="I330" s="485"/>
    </row>
    <row r="331" spans="1:11" ht="77.25" customHeight="1" x14ac:dyDescent="0.3">
      <c r="B331" s="486" t="s">
        <v>386</v>
      </c>
      <c r="C331" s="486"/>
      <c r="D331" s="486"/>
      <c r="E331" s="486"/>
      <c r="F331" s="486"/>
      <c r="G331" s="486"/>
      <c r="H331" s="486"/>
      <c r="I331" s="486"/>
    </row>
    <row r="332" spans="1:11" x14ac:dyDescent="0.3">
      <c r="B332" s="487"/>
      <c r="H332" s="1"/>
      <c r="I332" s="1"/>
    </row>
    <row r="333" spans="1:11" ht="28.8" x14ac:dyDescent="0.3">
      <c r="B333" s="3" t="s">
        <v>143</v>
      </c>
      <c r="C333" s="13" t="s">
        <v>223</v>
      </c>
      <c r="D333" s="13" t="s">
        <v>376</v>
      </c>
      <c r="E333" s="7" t="s">
        <v>224</v>
      </c>
      <c r="F333" s="13" t="s">
        <v>225</v>
      </c>
      <c r="G333" s="7" t="s">
        <v>226</v>
      </c>
      <c r="H333" s="7" t="s">
        <v>227</v>
      </c>
      <c r="I333" s="207" t="s">
        <v>228</v>
      </c>
    </row>
    <row r="334" spans="1:11" x14ac:dyDescent="0.3">
      <c r="B334" s="14" t="s">
        <v>229</v>
      </c>
      <c r="C334" s="15"/>
      <c r="D334" s="15"/>
      <c r="E334" s="16"/>
      <c r="F334" s="15"/>
      <c r="G334" s="4"/>
      <c r="H334" s="4"/>
      <c r="I334" s="208"/>
    </row>
    <row r="335" spans="1:11" x14ac:dyDescent="0.3">
      <c r="B335" s="354" t="s">
        <v>407</v>
      </c>
      <c r="C335" s="17" t="s">
        <v>408</v>
      </c>
      <c r="D335" s="17"/>
      <c r="E335" s="209">
        <v>6346520220</v>
      </c>
      <c r="F335" s="209">
        <v>6346520220</v>
      </c>
      <c r="G335" s="210">
        <v>500000</v>
      </c>
      <c r="H335" s="209">
        <v>2578146958</v>
      </c>
      <c r="I335" s="353"/>
      <c r="J335" s="306"/>
      <c r="K335" s="306"/>
    </row>
    <row r="336" spans="1:11" x14ac:dyDescent="0.3">
      <c r="B336" s="354" t="s">
        <v>410</v>
      </c>
      <c r="C336" s="211" t="s">
        <v>411</v>
      </c>
      <c r="D336" s="17" t="s">
        <v>409</v>
      </c>
      <c r="E336" s="212">
        <v>4987527397</v>
      </c>
      <c r="F336" s="209">
        <v>4987527397</v>
      </c>
      <c r="G336" s="210">
        <v>1000000</v>
      </c>
      <c r="H336" s="209">
        <v>4987527397</v>
      </c>
      <c r="I336" s="353">
        <v>46230</v>
      </c>
      <c r="J336" s="306"/>
      <c r="K336" s="306"/>
    </row>
    <row r="337" spans="2:11" x14ac:dyDescent="0.3">
      <c r="B337" s="354" t="s">
        <v>410</v>
      </c>
      <c r="C337" s="17" t="s">
        <v>411</v>
      </c>
      <c r="D337" s="17" t="s">
        <v>412</v>
      </c>
      <c r="E337" s="209">
        <v>5057563247</v>
      </c>
      <c r="F337" s="209">
        <v>5057563247</v>
      </c>
      <c r="G337" s="210">
        <v>1000000</v>
      </c>
      <c r="H337" s="209">
        <v>5057563247</v>
      </c>
      <c r="I337" s="353">
        <v>46230</v>
      </c>
      <c r="J337" s="306"/>
      <c r="K337" s="306"/>
    </row>
    <row r="338" spans="2:11" x14ac:dyDescent="0.3">
      <c r="B338" s="354" t="s">
        <v>410</v>
      </c>
      <c r="C338" s="211" t="s">
        <v>414</v>
      </c>
      <c r="D338" s="17" t="s">
        <v>413</v>
      </c>
      <c r="E338" s="212">
        <v>153477945</v>
      </c>
      <c r="F338" s="209">
        <v>153477945</v>
      </c>
      <c r="G338" s="210">
        <v>1000000</v>
      </c>
      <c r="H338" s="209">
        <v>153477945</v>
      </c>
      <c r="I338" s="353">
        <v>47756</v>
      </c>
    </row>
    <row r="339" spans="2:11" x14ac:dyDescent="0.3">
      <c r="B339" s="354" t="s">
        <v>410</v>
      </c>
      <c r="C339" s="211" t="s">
        <v>414</v>
      </c>
      <c r="D339" s="17" t="s">
        <v>415</v>
      </c>
      <c r="E339" s="212">
        <v>347710082</v>
      </c>
      <c r="F339" s="209">
        <v>347710082</v>
      </c>
      <c r="G339" s="210">
        <v>1000000</v>
      </c>
      <c r="H339" s="209">
        <v>347710082</v>
      </c>
      <c r="I339" s="353">
        <v>47389</v>
      </c>
    </row>
    <row r="340" spans="2:11" x14ac:dyDescent="0.3">
      <c r="B340" s="354" t="s">
        <v>410</v>
      </c>
      <c r="C340" s="211" t="s">
        <v>414</v>
      </c>
      <c r="D340" s="17" t="s">
        <v>416</v>
      </c>
      <c r="E340" s="212">
        <v>9201033</v>
      </c>
      <c r="F340" s="209">
        <v>9201033</v>
      </c>
      <c r="G340" s="210">
        <v>1000000</v>
      </c>
      <c r="H340" s="209">
        <v>9201033</v>
      </c>
      <c r="I340" s="353">
        <v>47147</v>
      </c>
    </row>
    <row r="341" spans="2:11" x14ac:dyDescent="0.3">
      <c r="B341" s="354" t="s">
        <v>410</v>
      </c>
      <c r="C341" s="211" t="s">
        <v>418</v>
      </c>
      <c r="D341" s="17" t="s">
        <v>417</v>
      </c>
      <c r="E341" s="212">
        <v>564465973</v>
      </c>
      <c r="F341" s="209">
        <v>564465973</v>
      </c>
      <c r="G341" s="210">
        <v>1000000</v>
      </c>
      <c r="H341" s="209">
        <v>564465973</v>
      </c>
      <c r="I341" s="353">
        <v>47560</v>
      </c>
    </row>
    <row r="342" spans="2:11" x14ac:dyDescent="0.3">
      <c r="B342" s="354" t="s">
        <v>410</v>
      </c>
      <c r="C342" s="211" t="s">
        <v>420</v>
      </c>
      <c r="D342" s="17" t="s">
        <v>419</v>
      </c>
      <c r="E342" s="212">
        <v>29700767</v>
      </c>
      <c r="F342" s="209">
        <v>29700767</v>
      </c>
      <c r="G342" s="210">
        <v>1000000</v>
      </c>
      <c r="H342" s="209">
        <v>29700767</v>
      </c>
      <c r="I342" s="353">
        <v>48397</v>
      </c>
    </row>
    <row r="343" spans="2:11" x14ac:dyDescent="0.3">
      <c r="B343" s="354" t="s">
        <v>410</v>
      </c>
      <c r="C343" s="211" t="s">
        <v>422</v>
      </c>
      <c r="D343" s="17" t="s">
        <v>421</v>
      </c>
      <c r="E343" s="212">
        <v>704249321</v>
      </c>
      <c r="F343" s="209">
        <v>704249321</v>
      </c>
      <c r="G343" s="210">
        <v>1000000</v>
      </c>
      <c r="H343" s="209">
        <v>704249321</v>
      </c>
      <c r="I343" s="353">
        <v>47578</v>
      </c>
    </row>
    <row r="344" spans="2:11" x14ac:dyDescent="0.3">
      <c r="B344" s="354" t="s">
        <v>410</v>
      </c>
      <c r="C344" s="211" t="s">
        <v>424</v>
      </c>
      <c r="D344" s="17" t="s">
        <v>423</v>
      </c>
      <c r="E344" s="212">
        <v>12356759604</v>
      </c>
      <c r="F344" s="209">
        <v>12356759604</v>
      </c>
      <c r="G344" s="210">
        <v>1000000</v>
      </c>
      <c r="H344" s="209">
        <v>12356759604</v>
      </c>
      <c r="I344" s="353">
        <v>46834</v>
      </c>
    </row>
    <row r="345" spans="2:11" x14ac:dyDescent="0.3">
      <c r="B345" s="354" t="s">
        <v>410</v>
      </c>
      <c r="C345" s="17" t="s">
        <v>426</v>
      </c>
      <c r="D345" s="17" t="s">
        <v>425</v>
      </c>
      <c r="E345" s="209">
        <v>1002575342</v>
      </c>
      <c r="F345" s="209">
        <v>1002575342</v>
      </c>
      <c r="G345" s="210">
        <v>1000000</v>
      </c>
      <c r="H345" s="209">
        <v>1002575342</v>
      </c>
      <c r="I345" s="353">
        <v>48338</v>
      </c>
    </row>
    <row r="346" spans="2:11" x14ac:dyDescent="0.3">
      <c r="B346" s="354" t="s">
        <v>410</v>
      </c>
      <c r="C346" s="211" t="s">
        <v>428</v>
      </c>
      <c r="D346" s="17" t="s">
        <v>427</v>
      </c>
      <c r="E346" s="212">
        <v>1001452055</v>
      </c>
      <c r="F346" s="209">
        <v>1001452055</v>
      </c>
      <c r="G346" s="210">
        <v>1000000</v>
      </c>
      <c r="H346" s="209">
        <v>1001452055</v>
      </c>
      <c r="I346" s="353">
        <v>47290</v>
      </c>
    </row>
    <row r="347" spans="2:11" x14ac:dyDescent="0.3">
      <c r="B347" s="354" t="s">
        <v>430</v>
      </c>
      <c r="C347" s="211" t="s">
        <v>431</v>
      </c>
      <c r="D347" s="17" t="s">
        <v>429</v>
      </c>
      <c r="E347" s="212">
        <v>7145949836</v>
      </c>
      <c r="F347" s="209">
        <v>7145949836</v>
      </c>
      <c r="G347" s="210">
        <v>1000000</v>
      </c>
      <c r="H347" s="209">
        <v>7145949836</v>
      </c>
      <c r="I347" s="353">
        <v>46252</v>
      </c>
    </row>
    <row r="348" spans="2:11" x14ac:dyDescent="0.3">
      <c r="B348" s="354" t="s">
        <v>433</v>
      </c>
      <c r="C348" s="211" t="s">
        <v>434</v>
      </c>
      <c r="D348" s="17" t="s">
        <v>432</v>
      </c>
      <c r="E348" s="212">
        <v>4035387260</v>
      </c>
      <c r="F348" s="209">
        <v>4035387260</v>
      </c>
      <c r="G348" s="210">
        <v>1000000</v>
      </c>
      <c r="H348" s="209">
        <v>4035387260</v>
      </c>
      <c r="I348" s="353">
        <v>47994</v>
      </c>
    </row>
    <row r="349" spans="2:11" x14ac:dyDescent="0.3">
      <c r="B349" s="354" t="s">
        <v>435</v>
      </c>
      <c r="C349" s="211" t="s">
        <v>436</v>
      </c>
      <c r="D349" s="17" t="s">
        <v>439</v>
      </c>
      <c r="E349" s="212">
        <v>4292017878</v>
      </c>
      <c r="F349" s="209">
        <v>4292017878</v>
      </c>
      <c r="G349" s="210">
        <v>1000000</v>
      </c>
      <c r="H349" s="209">
        <v>4292017878</v>
      </c>
      <c r="I349" s="353">
        <v>46230</v>
      </c>
    </row>
    <row r="350" spans="2:11" x14ac:dyDescent="0.3">
      <c r="B350" s="213" t="s">
        <v>328</v>
      </c>
      <c r="C350" s="27"/>
      <c r="D350" s="27"/>
      <c r="E350" s="214">
        <f>SUM(E335:E349)</f>
        <v>48034557960</v>
      </c>
      <c r="F350" s="214">
        <f>SUM(F335:F349)</f>
        <v>48034557960</v>
      </c>
      <c r="G350" s="23"/>
      <c r="H350" s="22"/>
      <c r="I350" s="215"/>
    </row>
    <row r="351" spans="2:11" x14ac:dyDescent="0.3">
      <c r="B351" s="213"/>
      <c r="C351" s="27"/>
      <c r="D351" s="27"/>
      <c r="E351" s="214"/>
      <c r="F351" s="214"/>
      <c r="G351" s="23"/>
      <c r="H351" s="22"/>
      <c r="I351" s="215"/>
    </row>
    <row r="352" spans="2:11" x14ac:dyDescent="0.3">
      <c r="B352" s="17" t="s">
        <v>410</v>
      </c>
      <c r="C352" s="211" t="s">
        <v>437</v>
      </c>
      <c r="D352" s="17" t="s">
        <v>440</v>
      </c>
      <c r="E352" s="216">
        <v>142416.44</v>
      </c>
      <c r="F352" s="216">
        <v>142416.44</v>
      </c>
      <c r="G352" s="26">
        <v>1000</v>
      </c>
      <c r="H352" s="216">
        <v>142416.44</v>
      </c>
      <c r="I352" s="18">
        <v>46224</v>
      </c>
    </row>
    <row r="353" spans="2:9" x14ac:dyDescent="0.3">
      <c r="B353" s="17" t="s">
        <v>410</v>
      </c>
      <c r="C353" s="211" t="s">
        <v>437</v>
      </c>
      <c r="D353" s="17" t="s">
        <v>441</v>
      </c>
      <c r="E353" s="216">
        <v>101623.29</v>
      </c>
      <c r="F353" s="216">
        <v>101623.29</v>
      </c>
      <c r="G353" s="26">
        <v>1000</v>
      </c>
      <c r="H353" s="216">
        <v>101623.29</v>
      </c>
      <c r="I353" s="18">
        <v>46218</v>
      </c>
    </row>
    <row r="354" spans="2:9" x14ac:dyDescent="0.3">
      <c r="B354" s="17" t="s">
        <v>410</v>
      </c>
      <c r="C354" s="211" t="s">
        <v>437</v>
      </c>
      <c r="D354" s="17" t="s">
        <v>442</v>
      </c>
      <c r="E354" s="428">
        <v>18301.439999999999</v>
      </c>
      <c r="F354" s="428">
        <v>18301.439999999999</v>
      </c>
      <c r="G354" s="26">
        <v>1000</v>
      </c>
      <c r="H354" s="428">
        <v>18301.439999999999</v>
      </c>
      <c r="I354" s="18">
        <v>46321</v>
      </c>
    </row>
    <row r="355" spans="2:9" x14ac:dyDescent="0.3">
      <c r="B355" s="17" t="s">
        <v>410</v>
      </c>
      <c r="C355" s="211" t="s">
        <v>438</v>
      </c>
      <c r="D355" s="17" t="s">
        <v>443</v>
      </c>
      <c r="E355" s="429">
        <v>161579.72</v>
      </c>
      <c r="F355" s="430">
        <v>161579.72</v>
      </c>
      <c r="G355" s="26">
        <v>1000</v>
      </c>
      <c r="H355" s="430">
        <v>161579.72</v>
      </c>
      <c r="I355" s="18">
        <v>46223</v>
      </c>
    </row>
    <row r="356" spans="2:9" x14ac:dyDescent="0.3">
      <c r="B356" s="354"/>
      <c r="C356" s="363"/>
      <c r="D356" s="211"/>
      <c r="E356" s="216"/>
      <c r="F356" s="364"/>
      <c r="G356" s="26"/>
      <c r="H356" s="24"/>
      <c r="I356" s="18"/>
    </row>
    <row r="357" spans="2:9" x14ac:dyDescent="0.3">
      <c r="B357" s="354"/>
      <c r="C357" s="363"/>
      <c r="D357" s="211"/>
      <c r="E357" s="216"/>
      <c r="F357" s="364"/>
      <c r="G357" s="26"/>
      <c r="H357" s="24"/>
      <c r="I357" s="18"/>
    </row>
    <row r="358" spans="2:9" x14ac:dyDescent="0.3">
      <c r="B358" s="354"/>
      <c r="C358" s="363"/>
      <c r="D358" s="211"/>
      <c r="E358" s="216"/>
      <c r="F358" s="364"/>
      <c r="G358" s="26"/>
      <c r="H358" s="24"/>
      <c r="I358" s="18"/>
    </row>
    <row r="359" spans="2:9" x14ac:dyDescent="0.3">
      <c r="B359" s="213" t="s">
        <v>328</v>
      </c>
      <c r="C359" s="27"/>
      <c r="D359" s="27"/>
      <c r="E359" s="24"/>
      <c r="F359" s="25">
        <f>SUM(F352:F358)</f>
        <v>423920.89</v>
      </c>
      <c r="G359" s="26"/>
      <c r="H359" s="24"/>
      <c r="I359" s="18"/>
    </row>
    <row r="360" spans="2:9" x14ac:dyDescent="0.3">
      <c r="B360" s="213" t="s">
        <v>329</v>
      </c>
      <c r="C360" s="27"/>
      <c r="D360" s="27"/>
      <c r="E360" s="22"/>
      <c r="F360" s="198">
        <f>+C143</f>
        <v>6081.67</v>
      </c>
      <c r="G360" s="23"/>
      <c r="H360" s="22"/>
      <c r="I360" s="215"/>
    </row>
    <row r="361" spans="2:9" x14ac:dyDescent="0.3">
      <c r="B361" s="213"/>
      <c r="C361" s="27" t="s">
        <v>330</v>
      </c>
      <c r="D361" s="27"/>
      <c r="E361" s="22"/>
      <c r="F361" s="22">
        <f>+F359*F360</f>
        <v>2578146959.0862999</v>
      </c>
      <c r="G361" s="23"/>
      <c r="H361" s="22"/>
      <c r="I361" s="215"/>
    </row>
    <row r="362" spans="2:9" x14ac:dyDescent="0.3">
      <c r="B362" s="425" t="s">
        <v>400</v>
      </c>
      <c r="C362" s="217"/>
      <c r="D362" s="217"/>
      <c r="E362" s="28"/>
      <c r="F362" s="28">
        <f>+F350+F361</f>
        <v>50612704919.086304</v>
      </c>
      <c r="G362" s="218"/>
      <c r="H362" s="29"/>
      <c r="I362" s="219"/>
    </row>
    <row r="363" spans="2:9" x14ac:dyDescent="0.3">
      <c r="B363" s="425" t="s">
        <v>377</v>
      </c>
      <c r="C363" s="217"/>
      <c r="D363" s="217"/>
      <c r="E363" s="28"/>
      <c r="F363" s="28">
        <v>46354858203</v>
      </c>
      <c r="G363" s="218"/>
      <c r="H363" s="29"/>
      <c r="I363" s="219"/>
    </row>
    <row r="364" spans="2:9" x14ac:dyDescent="0.3">
      <c r="B364" s="14" t="s">
        <v>331</v>
      </c>
      <c r="C364" s="15"/>
      <c r="D364" s="15"/>
      <c r="E364" s="16"/>
      <c r="F364" s="15"/>
      <c r="G364" s="4"/>
      <c r="H364" s="4"/>
      <c r="I364" s="208"/>
    </row>
    <row r="365" spans="2:9" x14ac:dyDescent="0.3">
      <c r="B365" s="417" t="s">
        <v>332</v>
      </c>
      <c r="C365" s="418"/>
      <c r="D365" s="418"/>
      <c r="E365" s="418"/>
      <c r="F365" s="418"/>
      <c r="G365" s="418"/>
      <c r="H365" s="418"/>
      <c r="I365" s="419"/>
    </row>
    <row r="366" spans="2:9" x14ac:dyDescent="0.3">
      <c r="B366" s="420"/>
      <c r="C366" s="311"/>
      <c r="D366" s="311"/>
      <c r="E366" s="311"/>
      <c r="F366" s="311"/>
      <c r="G366" s="311"/>
      <c r="H366" s="311"/>
      <c r="I366" s="421"/>
    </row>
    <row r="367" spans="2:9" x14ac:dyDescent="0.3">
      <c r="B367" s="420"/>
      <c r="C367" s="311"/>
      <c r="D367" s="311"/>
      <c r="E367" s="311"/>
      <c r="F367" s="311"/>
      <c r="G367" s="311"/>
      <c r="H367" s="311"/>
      <c r="I367" s="421"/>
    </row>
    <row r="368" spans="2:9" x14ac:dyDescent="0.3">
      <c r="B368" s="420"/>
      <c r="C368" s="311"/>
      <c r="D368" s="311"/>
      <c r="E368" s="311"/>
      <c r="F368" s="311"/>
      <c r="G368" s="311"/>
      <c r="H368" s="311"/>
      <c r="I368" s="421"/>
    </row>
    <row r="369" spans="1:13" ht="8.25" customHeight="1" x14ac:dyDescent="0.3">
      <c r="B369" s="420"/>
      <c r="C369" s="311"/>
      <c r="D369" s="311"/>
      <c r="E369" s="311"/>
      <c r="F369" s="311"/>
      <c r="G369" s="311"/>
      <c r="H369" s="311"/>
      <c r="I369" s="421"/>
    </row>
    <row r="370" spans="1:13" ht="14.4" hidden="1" customHeight="1" x14ac:dyDescent="0.3">
      <c r="B370" s="422"/>
      <c r="C370" s="423"/>
      <c r="D370" s="423"/>
      <c r="E370" s="423"/>
      <c r="F370" s="423"/>
      <c r="G370" s="423"/>
      <c r="H370" s="423"/>
      <c r="I370" s="424"/>
    </row>
    <row r="371" spans="1:13" x14ac:dyDescent="0.3">
      <c r="B371" s="425" t="str">
        <f>+B362</f>
        <v>Saldo al 30/06/2026</v>
      </c>
      <c r="C371" s="217"/>
      <c r="D371" s="217"/>
      <c r="E371" s="28">
        <v>0</v>
      </c>
      <c r="F371" s="28">
        <v>0</v>
      </c>
      <c r="G371" s="29"/>
      <c r="H371" s="29"/>
      <c r="I371" s="219"/>
    </row>
    <row r="372" spans="1:13" x14ac:dyDescent="0.3">
      <c r="B372" s="425" t="str">
        <f>+B363</f>
        <v>Saldo al 31/12/2025</v>
      </c>
      <c r="C372" s="217"/>
      <c r="D372" s="217"/>
      <c r="E372" s="28">
        <v>0</v>
      </c>
      <c r="F372" s="28">
        <v>0</v>
      </c>
      <c r="G372" s="29"/>
      <c r="H372" s="29"/>
      <c r="I372" s="219"/>
    </row>
    <row r="373" spans="1:13" x14ac:dyDescent="0.3">
      <c r="H373" s="1"/>
      <c r="I373" s="1"/>
    </row>
    <row r="374" spans="1:13" x14ac:dyDescent="0.3">
      <c r="A374" s="2"/>
      <c r="B374" s="148" t="s">
        <v>230</v>
      </c>
      <c r="C374" s="148"/>
      <c r="D374" s="148"/>
      <c r="E374" s="148"/>
      <c r="F374" s="148"/>
    </row>
    <row r="375" spans="1:13" x14ac:dyDescent="0.3">
      <c r="B375" s="147" t="s">
        <v>0</v>
      </c>
      <c r="C375" s="147"/>
      <c r="D375" s="147"/>
      <c r="E375" s="147"/>
      <c r="F375" s="147"/>
    </row>
    <row r="376" spans="1:13" x14ac:dyDescent="0.3">
      <c r="B376" s="155" t="s">
        <v>294</v>
      </c>
      <c r="C376" s="155"/>
      <c r="D376" s="155"/>
      <c r="E376" s="155"/>
      <c r="F376" s="155"/>
    </row>
    <row r="377" spans="1:13" x14ac:dyDescent="0.3">
      <c r="B377" s="173">
        <v>46203</v>
      </c>
      <c r="C377" s="155"/>
      <c r="D377" s="155"/>
      <c r="E377" s="155"/>
      <c r="F377" s="155"/>
    </row>
    <row r="379" spans="1:13" x14ac:dyDescent="0.3">
      <c r="B379" s="188" t="s">
        <v>289</v>
      </c>
      <c r="C379" s="5" t="s">
        <v>290</v>
      </c>
      <c r="D379" s="6" t="s">
        <v>291</v>
      </c>
      <c r="E379" s="5" t="s">
        <v>292</v>
      </c>
      <c r="F379" s="7" t="s">
        <v>293</v>
      </c>
    </row>
    <row r="380" spans="1:13" x14ac:dyDescent="0.3">
      <c r="B380" s="365">
        <v>45777</v>
      </c>
      <c r="C380" s="189" t="s">
        <v>409</v>
      </c>
      <c r="D380" s="189">
        <v>15067808</v>
      </c>
      <c r="E380" s="189">
        <v>13800260.8131491</v>
      </c>
      <c r="F380" s="190">
        <v>46136</v>
      </c>
    </row>
    <row r="381" spans="1:13" x14ac:dyDescent="0.3">
      <c r="B381" s="9">
        <f>+B377</f>
        <v>46203</v>
      </c>
      <c r="C381" s="189"/>
      <c r="D381" s="189"/>
      <c r="E381" s="191">
        <f>SUM(E380:E380)</f>
        <v>13800260.8131491</v>
      </c>
      <c r="F381" s="189"/>
    </row>
    <row r="382" spans="1:13" x14ac:dyDescent="0.3">
      <c r="B382" s="9">
        <v>46022</v>
      </c>
      <c r="C382" s="10"/>
      <c r="D382" s="10"/>
      <c r="E382" s="10">
        <v>115213114</v>
      </c>
      <c r="F382" s="10"/>
    </row>
    <row r="384" spans="1:13" x14ac:dyDescent="0.3">
      <c r="A384" s="2"/>
      <c r="B384" s="148" t="s">
        <v>295</v>
      </c>
      <c r="C384" s="148"/>
      <c r="D384" s="148"/>
      <c r="E384" s="148"/>
      <c r="F384" s="148"/>
      <c r="G384" s="148"/>
      <c r="H384" s="148"/>
      <c r="I384" s="148"/>
      <c r="J384" s="148"/>
      <c r="K384" s="148"/>
      <c r="L384" s="148"/>
      <c r="M384" s="148"/>
    </row>
    <row r="385" spans="2:12" x14ac:dyDescent="0.3">
      <c r="B385" s="147" t="s">
        <v>0</v>
      </c>
      <c r="C385" s="147"/>
      <c r="D385" s="147"/>
      <c r="E385" s="147"/>
      <c r="F385" s="147"/>
      <c r="G385" s="147"/>
      <c r="H385" s="147"/>
      <c r="I385" s="147"/>
      <c r="J385" s="147"/>
      <c r="K385" s="147"/>
      <c r="L385" s="147"/>
    </row>
    <row r="386" spans="2:12" x14ac:dyDescent="0.3">
      <c r="B386" s="155" t="s">
        <v>449</v>
      </c>
      <c r="C386" s="155"/>
      <c r="D386" s="155"/>
      <c r="E386" s="155"/>
      <c r="F386" s="155"/>
      <c r="G386" s="155"/>
      <c r="H386" s="155"/>
      <c r="I386" s="155"/>
      <c r="J386" s="155"/>
      <c r="K386" s="155"/>
      <c r="L386" s="155"/>
    </row>
    <row r="387" spans="2:12" x14ac:dyDescent="0.3">
      <c r="H387" s="1"/>
      <c r="I387" s="1"/>
      <c r="J387" s="1"/>
      <c r="K387" s="1"/>
    </row>
    <row r="388" spans="2:12" ht="15" customHeight="1" x14ac:dyDescent="0.3">
      <c r="B388" s="441" t="s">
        <v>117</v>
      </c>
      <c r="C388" s="156" t="s">
        <v>231</v>
      </c>
      <c r="D388" s="157"/>
      <c r="E388" s="157"/>
      <c r="F388" s="157"/>
      <c r="G388" s="158"/>
      <c r="H388" s="159" t="s">
        <v>232</v>
      </c>
      <c r="I388" s="160"/>
      <c r="J388" s="160"/>
      <c r="K388" s="160"/>
      <c r="L388" s="447" t="s">
        <v>233</v>
      </c>
    </row>
    <row r="389" spans="2:12" ht="28.8" x14ac:dyDescent="0.3">
      <c r="B389" s="441"/>
      <c r="C389" s="5" t="s">
        <v>234</v>
      </c>
      <c r="D389" s="6" t="s">
        <v>235</v>
      </c>
      <c r="E389" s="5" t="s">
        <v>236</v>
      </c>
      <c r="F389" s="7" t="s">
        <v>237</v>
      </c>
      <c r="G389" s="7" t="s">
        <v>238</v>
      </c>
      <c r="H389" s="7" t="s">
        <v>235</v>
      </c>
      <c r="I389" s="7" t="s">
        <v>236</v>
      </c>
      <c r="J389" s="7" t="s">
        <v>239</v>
      </c>
      <c r="K389" s="7" t="s">
        <v>240</v>
      </c>
      <c r="L389" s="448"/>
    </row>
    <row r="390" spans="2:12" x14ac:dyDescent="0.3">
      <c r="B390" s="8" t="s">
        <v>364</v>
      </c>
      <c r="C390" s="379">
        <v>661130976</v>
      </c>
      <c r="D390" s="379">
        <v>0</v>
      </c>
      <c r="E390" s="379">
        <v>0</v>
      </c>
      <c r="F390" s="380">
        <v>661130976</v>
      </c>
      <c r="G390" s="409">
        <v>-548961302</v>
      </c>
      <c r="H390" s="381">
        <v>0</v>
      </c>
      <c r="I390" s="381">
        <v>0</v>
      </c>
      <c r="J390" s="381">
        <v>-34781448</v>
      </c>
      <c r="K390" s="380">
        <v>-583742750</v>
      </c>
      <c r="L390" s="380">
        <v>77388226</v>
      </c>
    </row>
    <row r="391" spans="2:12" x14ac:dyDescent="0.3">
      <c r="B391" s="9">
        <f>+B381</f>
        <v>46203</v>
      </c>
      <c r="C391" s="378">
        <f>+C390</f>
        <v>661130976</v>
      </c>
      <c r="D391" s="378">
        <f t="shared" ref="D391:L391" si="0">+D390</f>
        <v>0</v>
      </c>
      <c r="E391" s="378">
        <f t="shared" si="0"/>
        <v>0</v>
      </c>
      <c r="F391" s="378">
        <f t="shared" si="0"/>
        <v>661130976</v>
      </c>
      <c r="G391" s="410">
        <f t="shared" si="0"/>
        <v>-548961302</v>
      </c>
      <c r="H391" s="378">
        <f t="shared" si="0"/>
        <v>0</v>
      </c>
      <c r="I391" s="378">
        <f t="shared" si="0"/>
        <v>0</v>
      </c>
      <c r="J391" s="378">
        <f t="shared" si="0"/>
        <v>-34781448</v>
      </c>
      <c r="K391" s="378">
        <f t="shared" si="0"/>
        <v>-583742750</v>
      </c>
      <c r="L391" s="378">
        <f t="shared" si="0"/>
        <v>77388226</v>
      </c>
    </row>
    <row r="392" spans="2:12" x14ac:dyDescent="0.3">
      <c r="B392" s="9">
        <f>+B382</f>
        <v>46022</v>
      </c>
      <c r="C392" s="376">
        <v>642735976</v>
      </c>
      <c r="D392" s="376">
        <v>19947643</v>
      </c>
      <c r="E392" s="376">
        <v>1552643</v>
      </c>
      <c r="F392" s="378">
        <v>661130976</v>
      </c>
      <c r="G392" s="377">
        <v>-496330900</v>
      </c>
      <c r="H392" s="376">
        <v>0</v>
      </c>
      <c r="I392" s="376">
        <v>0</v>
      </c>
      <c r="J392" s="376">
        <v>-52630402</v>
      </c>
      <c r="K392" s="378">
        <v>-548961302</v>
      </c>
      <c r="L392" s="376">
        <v>112169674</v>
      </c>
    </row>
    <row r="393" spans="2:12" x14ac:dyDescent="0.3">
      <c r="H393" s="1"/>
      <c r="I393" s="1"/>
      <c r="J393" s="1"/>
      <c r="K393" s="1"/>
    </row>
    <row r="394" spans="2:12" x14ac:dyDescent="0.3">
      <c r="B394" s="155" t="str">
        <f>+B386</f>
        <v>Composición de Intangibles al 30/06/2026</v>
      </c>
      <c r="C394" s="155"/>
      <c r="D394" s="155"/>
      <c r="E394" s="155"/>
      <c r="F394" s="155"/>
      <c r="G394" s="155"/>
      <c r="H394" s="155"/>
      <c r="I394" s="155"/>
      <c r="J394" s="155"/>
      <c r="K394" s="155"/>
      <c r="L394" s="155"/>
    </row>
    <row r="395" spans="2:12" x14ac:dyDescent="0.3">
      <c r="H395" s="1"/>
      <c r="I395" s="1"/>
      <c r="J395" s="1"/>
      <c r="K395" s="1"/>
    </row>
    <row r="396" spans="2:12" x14ac:dyDescent="0.3">
      <c r="B396" s="442" t="s">
        <v>341</v>
      </c>
      <c r="C396" s="156" t="s">
        <v>342</v>
      </c>
      <c r="D396" s="157"/>
      <c r="E396" s="157"/>
      <c r="F396" s="158"/>
      <c r="G396" s="444" t="s">
        <v>232</v>
      </c>
      <c r="H396" s="444"/>
      <c r="I396" s="444"/>
      <c r="J396" s="444"/>
      <c r="K396" s="444"/>
      <c r="L396" s="445" t="s">
        <v>233</v>
      </c>
    </row>
    <row r="397" spans="2:12" ht="28.8" x14ac:dyDescent="0.3">
      <c r="B397" s="443"/>
      <c r="C397" s="243" t="s">
        <v>343</v>
      </c>
      <c r="D397" s="244" t="s">
        <v>344</v>
      </c>
      <c r="E397" s="244" t="s">
        <v>345</v>
      </c>
      <c r="F397" s="244" t="s">
        <v>346</v>
      </c>
      <c r="G397" s="242" t="s">
        <v>347</v>
      </c>
      <c r="H397" s="242" t="s">
        <v>344</v>
      </c>
      <c r="I397" s="245" t="s">
        <v>345</v>
      </c>
      <c r="J397" s="243" t="s">
        <v>348</v>
      </c>
      <c r="K397" s="245" t="s">
        <v>349</v>
      </c>
      <c r="L397" s="446"/>
    </row>
    <row r="398" spans="2:12" x14ac:dyDescent="0.3">
      <c r="B398" s="247" t="s">
        <v>368</v>
      </c>
      <c r="C398" s="246">
        <v>412084393</v>
      </c>
      <c r="D398" s="246">
        <v>0</v>
      </c>
      <c r="E398" s="246">
        <v>0</v>
      </c>
      <c r="F398" s="246">
        <v>412084393</v>
      </c>
      <c r="G398" s="374">
        <v>-147683124</v>
      </c>
      <c r="H398" s="246"/>
      <c r="I398" s="246"/>
      <c r="J398" s="246">
        <v>-51182034</v>
      </c>
      <c r="K398" s="246">
        <v>198865158</v>
      </c>
      <c r="L398" s="246">
        <v>213219235</v>
      </c>
    </row>
    <row r="399" spans="2:12" x14ac:dyDescent="0.3">
      <c r="B399" s="248" t="s">
        <v>369</v>
      </c>
      <c r="C399" s="249">
        <v>384827273</v>
      </c>
      <c r="D399" s="249">
        <v>0</v>
      </c>
      <c r="E399" s="250">
        <v>0</v>
      </c>
      <c r="F399" s="249">
        <v>384827273</v>
      </c>
      <c r="G399" s="249">
        <v>0</v>
      </c>
      <c r="H399" s="250"/>
      <c r="I399" s="249"/>
      <c r="J399" s="249">
        <v>-43121250</v>
      </c>
      <c r="K399" s="249">
        <v>43121250</v>
      </c>
      <c r="L399" s="249">
        <v>341706023</v>
      </c>
    </row>
    <row r="400" spans="2:12" x14ac:dyDescent="0.3">
      <c r="B400" s="248" t="s">
        <v>370</v>
      </c>
      <c r="C400" s="249">
        <v>28096727</v>
      </c>
      <c r="D400" s="249">
        <v>32925900</v>
      </c>
      <c r="E400" s="250">
        <v>0</v>
      </c>
      <c r="F400" s="249">
        <v>61022627</v>
      </c>
      <c r="G400" s="249">
        <v>-4700684</v>
      </c>
      <c r="H400" s="250"/>
      <c r="I400" s="249"/>
      <c r="J400" s="249">
        <v>-3116292</v>
      </c>
      <c r="K400" s="249">
        <v>7816976</v>
      </c>
      <c r="L400" s="249">
        <v>53205651</v>
      </c>
    </row>
    <row r="401" spans="1:12" x14ac:dyDescent="0.3">
      <c r="B401" s="248" t="s">
        <v>371</v>
      </c>
      <c r="C401" s="249">
        <v>95723072</v>
      </c>
      <c r="D401" s="249">
        <v>0</v>
      </c>
      <c r="E401" s="250">
        <v>0</v>
      </c>
      <c r="F401" s="249">
        <v>95723072</v>
      </c>
      <c r="G401" s="249">
        <v>-47687854</v>
      </c>
      <c r="H401" s="250"/>
      <c r="I401" s="249"/>
      <c r="J401" s="249">
        <v>4612472</v>
      </c>
      <c r="K401" s="249">
        <v>43075382</v>
      </c>
      <c r="L401" s="249">
        <v>52647690</v>
      </c>
    </row>
    <row r="402" spans="1:12" x14ac:dyDescent="0.3">
      <c r="B402" s="248" t="s">
        <v>450</v>
      </c>
      <c r="C402" s="249">
        <v>0</v>
      </c>
      <c r="D402" s="249">
        <v>16052636</v>
      </c>
      <c r="E402" s="250">
        <v>0</v>
      </c>
      <c r="F402" s="249">
        <v>16052636</v>
      </c>
      <c r="G402" s="249">
        <v>0</v>
      </c>
      <c r="H402" s="250"/>
      <c r="I402" s="249"/>
      <c r="J402" s="249">
        <v>0</v>
      </c>
      <c r="K402" s="249">
        <v>0</v>
      </c>
      <c r="L402" s="249">
        <v>16052636</v>
      </c>
    </row>
    <row r="403" spans="1:12" x14ac:dyDescent="0.3">
      <c r="B403" s="9">
        <f>+B391</f>
        <v>46203</v>
      </c>
      <c r="C403" s="251">
        <f t="shared" ref="C403:L403" si="1">SUM(C398:C402)</f>
        <v>920731465</v>
      </c>
      <c r="D403" s="251">
        <f t="shared" si="1"/>
        <v>48978536</v>
      </c>
      <c r="E403" s="251">
        <f t="shared" si="1"/>
        <v>0</v>
      </c>
      <c r="F403" s="251">
        <f t="shared" si="1"/>
        <v>969710001</v>
      </c>
      <c r="G403" s="251">
        <f t="shared" si="1"/>
        <v>-200071662</v>
      </c>
      <c r="H403" s="251">
        <f t="shared" si="1"/>
        <v>0</v>
      </c>
      <c r="I403" s="251">
        <f t="shared" si="1"/>
        <v>0</v>
      </c>
      <c r="J403" s="251">
        <f t="shared" si="1"/>
        <v>-92807104</v>
      </c>
      <c r="K403" s="251">
        <f t="shared" si="1"/>
        <v>292878766</v>
      </c>
      <c r="L403" s="251">
        <f t="shared" si="1"/>
        <v>676831235</v>
      </c>
    </row>
    <row r="404" spans="1:12" x14ac:dyDescent="0.3">
      <c r="B404" s="9">
        <f>+B392</f>
        <v>46022</v>
      </c>
      <c r="C404" s="251">
        <v>406779454</v>
      </c>
      <c r="D404" s="251">
        <v>513952011</v>
      </c>
      <c r="E404" s="251">
        <v>0</v>
      </c>
      <c r="F404" s="251">
        <v>920731465</v>
      </c>
      <c r="G404" s="251">
        <v>0</v>
      </c>
      <c r="H404" s="251">
        <v>0</v>
      </c>
      <c r="I404" s="251">
        <v>0</v>
      </c>
      <c r="J404" s="251">
        <v>200071662</v>
      </c>
      <c r="K404" s="251">
        <v>200071662</v>
      </c>
      <c r="L404" s="251">
        <v>720659803</v>
      </c>
    </row>
    <row r="405" spans="1:12" x14ac:dyDescent="0.3">
      <c r="H405" s="1"/>
      <c r="I405" s="1"/>
      <c r="J405" s="1"/>
      <c r="K405" s="1"/>
    </row>
    <row r="406" spans="1:12" x14ac:dyDescent="0.3">
      <c r="A406" s="2"/>
      <c r="B406" s="148" t="s">
        <v>303</v>
      </c>
      <c r="C406" s="148"/>
      <c r="D406" s="148"/>
      <c r="E406" s="148"/>
      <c r="F406" s="148"/>
    </row>
    <row r="407" spans="1:12" x14ac:dyDescent="0.3">
      <c r="B407" s="147" t="s">
        <v>0</v>
      </c>
      <c r="C407" s="147"/>
      <c r="D407" s="147"/>
      <c r="E407" s="147"/>
      <c r="F407" s="147"/>
    </row>
    <row r="408" spans="1:12" x14ac:dyDescent="0.3">
      <c r="B408" s="155" t="s">
        <v>306</v>
      </c>
      <c r="C408" s="155"/>
      <c r="D408" s="155"/>
      <c r="E408" s="155"/>
      <c r="F408" s="155"/>
    </row>
    <row r="410" spans="1:12" x14ac:dyDescent="0.3">
      <c r="B410" s="48" t="s">
        <v>45</v>
      </c>
      <c r="C410" s="48"/>
      <c r="D410" s="48"/>
    </row>
    <row r="411" spans="1:12" x14ac:dyDescent="0.3">
      <c r="B411" s="1" t="s">
        <v>298</v>
      </c>
    </row>
    <row r="412" spans="1:12" x14ac:dyDescent="0.3">
      <c r="B412" s="45" t="s">
        <v>34</v>
      </c>
      <c r="C412" s="45" t="s">
        <v>307</v>
      </c>
      <c r="D412" s="45" t="s">
        <v>308</v>
      </c>
      <c r="E412" s="46">
        <f>+BG!D7</f>
        <v>46203</v>
      </c>
      <c r="F412" s="46">
        <f>+BG!E7</f>
        <v>46022</v>
      </c>
    </row>
    <row r="413" spans="1:12" x14ac:dyDescent="0.3">
      <c r="B413" s="175" t="s">
        <v>378</v>
      </c>
      <c r="C413" s="175" t="s">
        <v>310</v>
      </c>
      <c r="D413" s="175" t="s">
        <v>335</v>
      </c>
      <c r="E413" s="176">
        <v>8722302314</v>
      </c>
      <c r="F413" s="326">
        <v>983053060</v>
      </c>
      <c r="H413" s="306"/>
      <c r="I413" s="306"/>
      <c r="J413" s="306"/>
      <c r="K413" s="306"/>
    </row>
    <row r="414" spans="1:12" x14ac:dyDescent="0.3">
      <c r="B414" s="175" t="s">
        <v>379</v>
      </c>
      <c r="C414" s="175" t="s">
        <v>313</v>
      </c>
      <c r="D414" s="175" t="s">
        <v>391</v>
      </c>
      <c r="E414" s="176">
        <v>467198282</v>
      </c>
      <c r="F414" s="177">
        <v>281458012</v>
      </c>
      <c r="H414" s="306"/>
      <c r="I414" s="306"/>
      <c r="J414" s="306"/>
      <c r="K414" s="306"/>
    </row>
    <row r="415" spans="1:12" x14ac:dyDescent="0.3">
      <c r="B415" s="175" t="s">
        <v>33</v>
      </c>
      <c r="C415" s="175" t="s">
        <v>32</v>
      </c>
      <c r="D415" s="175" t="s">
        <v>391</v>
      </c>
      <c r="E415" s="176">
        <v>127043384</v>
      </c>
      <c r="F415" s="177">
        <v>83448398</v>
      </c>
      <c r="H415" s="306"/>
      <c r="I415" s="306"/>
      <c r="J415" s="306"/>
      <c r="K415" s="306"/>
    </row>
    <row r="416" spans="1:12" x14ac:dyDescent="0.3">
      <c r="B416" s="175" t="s">
        <v>451</v>
      </c>
      <c r="C416" s="175" t="s">
        <v>452</v>
      </c>
      <c r="D416" s="175" t="s">
        <v>391</v>
      </c>
      <c r="E416" s="176">
        <v>9304221</v>
      </c>
      <c r="F416" s="177">
        <v>0</v>
      </c>
      <c r="H416" s="306"/>
      <c r="I416" s="306"/>
      <c r="J416" s="306"/>
      <c r="K416" s="306"/>
    </row>
    <row r="417" spans="2:11" x14ac:dyDescent="0.3">
      <c r="B417" s="175" t="s">
        <v>31</v>
      </c>
      <c r="C417" s="175" t="s">
        <v>334</v>
      </c>
      <c r="D417" s="175" t="s">
        <v>335</v>
      </c>
      <c r="E417" s="176">
        <v>0</v>
      </c>
      <c r="F417" s="177">
        <v>1207640</v>
      </c>
      <c r="H417" s="306"/>
      <c r="I417" s="306"/>
      <c r="J417" s="306"/>
      <c r="K417" s="306"/>
    </row>
    <row r="418" spans="2:11" x14ac:dyDescent="0.3">
      <c r="B418" s="175" t="s">
        <v>336</v>
      </c>
      <c r="C418" s="175" t="s">
        <v>318</v>
      </c>
      <c r="D418" s="175" t="s">
        <v>335</v>
      </c>
      <c r="E418" s="176">
        <v>0</v>
      </c>
      <c r="F418" s="177">
        <v>676300</v>
      </c>
      <c r="H418" s="306"/>
      <c r="I418" s="306"/>
      <c r="J418" s="306"/>
      <c r="K418" s="306"/>
    </row>
    <row r="419" spans="2:11" x14ac:dyDescent="0.3">
      <c r="B419" s="178" t="s">
        <v>299</v>
      </c>
      <c r="C419" s="178"/>
      <c r="D419" s="178"/>
      <c r="E419" s="179">
        <f>SUM(E413:E418)</f>
        <v>9325848201</v>
      </c>
      <c r="F419" s="179">
        <f>SUM(F413:F418)</f>
        <v>1349843410</v>
      </c>
      <c r="G419" s="104"/>
    </row>
    <row r="420" spans="2:11" x14ac:dyDescent="0.3">
      <c r="F420" s="104">
        <v>1360801254</v>
      </c>
    </row>
    <row r="421" spans="2:11" x14ac:dyDescent="0.3">
      <c r="B421" s="48" t="s">
        <v>47</v>
      </c>
      <c r="C421" s="48"/>
      <c r="D421" s="48"/>
      <c r="E421" s="19"/>
      <c r="F421" s="19">
        <f>+F419-F420</f>
        <v>-10957844</v>
      </c>
    </row>
    <row r="422" spans="2:11" x14ac:dyDescent="0.3">
      <c r="B422" s="1" t="s">
        <v>52</v>
      </c>
    </row>
    <row r="423" spans="2:11" x14ac:dyDescent="0.3">
      <c r="B423" s="180" t="s">
        <v>34</v>
      </c>
      <c r="C423" s="45" t="s">
        <v>307</v>
      </c>
      <c r="D423" s="45" t="s">
        <v>308</v>
      </c>
      <c r="E423" s="181">
        <f>+E412</f>
        <v>46203</v>
      </c>
      <c r="F423" s="181">
        <f>+F412</f>
        <v>46022</v>
      </c>
    </row>
    <row r="424" spans="2:11" x14ac:dyDescent="0.3">
      <c r="B424" s="228" t="s">
        <v>337</v>
      </c>
      <c r="C424" s="33" t="s">
        <v>310</v>
      </c>
      <c r="D424" s="229" t="s">
        <v>315</v>
      </c>
      <c r="E424" s="230">
        <v>1303097893</v>
      </c>
      <c r="F424" s="230">
        <v>1566530069</v>
      </c>
    </row>
    <row r="425" spans="2:11" x14ac:dyDescent="0.3">
      <c r="B425" s="20" t="s">
        <v>299</v>
      </c>
      <c r="C425" s="20"/>
      <c r="D425" s="20"/>
      <c r="E425" s="194">
        <f>SUM(E424:E424)</f>
        <v>1303097893</v>
      </c>
      <c r="F425" s="194">
        <f>SUM(F424:F424)</f>
        <v>1566530069</v>
      </c>
    </row>
    <row r="427" spans="2:11" x14ac:dyDescent="0.3">
      <c r="B427" s="31" t="s">
        <v>300</v>
      </c>
      <c r="C427" s="31"/>
      <c r="D427" s="31"/>
    </row>
    <row r="428" spans="2:11" x14ac:dyDescent="0.3">
      <c r="B428" s="182" t="s">
        <v>300</v>
      </c>
      <c r="C428" s="45" t="s">
        <v>307</v>
      </c>
      <c r="D428" s="45" t="s">
        <v>308</v>
      </c>
      <c r="E428" s="193">
        <f>+ER!D7</f>
        <v>46203</v>
      </c>
      <c r="F428" s="193">
        <f>+ER!E7</f>
        <v>45838</v>
      </c>
    </row>
    <row r="429" spans="2:11" x14ac:dyDescent="0.3">
      <c r="B429" s="175" t="s">
        <v>312</v>
      </c>
      <c r="C429" s="33" t="s">
        <v>313</v>
      </c>
      <c r="D429" s="175" t="s">
        <v>335</v>
      </c>
      <c r="E429" s="80">
        <v>0</v>
      </c>
      <c r="F429" s="79">
        <v>23186676</v>
      </c>
    </row>
    <row r="430" spans="2:11" x14ac:dyDescent="0.3">
      <c r="B430" s="175" t="s">
        <v>453</v>
      </c>
      <c r="C430" s="38" t="s">
        <v>26</v>
      </c>
      <c r="D430" s="175" t="s">
        <v>339</v>
      </c>
      <c r="E430" s="80">
        <v>0</v>
      </c>
      <c r="F430" s="79">
        <v>8561965</v>
      </c>
    </row>
    <row r="431" spans="2:11" x14ac:dyDescent="0.3">
      <c r="B431" s="175" t="s">
        <v>31</v>
      </c>
      <c r="C431" s="38" t="s">
        <v>317</v>
      </c>
      <c r="D431" s="175" t="s">
        <v>335</v>
      </c>
      <c r="E431" s="80">
        <v>0</v>
      </c>
      <c r="F431" s="79">
        <v>2525455</v>
      </c>
    </row>
    <row r="432" spans="2:11" x14ac:dyDescent="0.3">
      <c r="B432" s="175" t="s">
        <v>327</v>
      </c>
      <c r="C432" s="38" t="s">
        <v>318</v>
      </c>
      <c r="D432" s="175" t="s">
        <v>335</v>
      </c>
      <c r="E432" s="80">
        <v>0</v>
      </c>
      <c r="F432" s="79">
        <v>1136364</v>
      </c>
    </row>
    <row r="433" spans="2:7" x14ac:dyDescent="0.3">
      <c r="B433" s="175" t="s">
        <v>33</v>
      </c>
      <c r="C433" s="38" t="s">
        <v>32</v>
      </c>
      <c r="D433" s="175" t="s">
        <v>335</v>
      </c>
      <c r="E433" s="80">
        <v>0</v>
      </c>
      <c r="F433" s="79">
        <v>4142023</v>
      </c>
    </row>
    <row r="434" spans="2:7" x14ac:dyDescent="0.3">
      <c r="B434" s="175" t="s">
        <v>309</v>
      </c>
      <c r="C434" s="175" t="s">
        <v>310</v>
      </c>
      <c r="D434" s="175" t="s">
        <v>335</v>
      </c>
      <c r="E434" s="80">
        <v>127636237</v>
      </c>
      <c r="F434" s="79">
        <v>272727</v>
      </c>
      <c r="G434" s="197"/>
    </row>
    <row r="435" spans="2:7" x14ac:dyDescent="0.3">
      <c r="B435" s="183" t="s">
        <v>79</v>
      </c>
      <c r="C435" s="183"/>
      <c r="D435" s="183"/>
      <c r="E435" s="195">
        <f>SUM(E429:E434)</f>
        <v>127636237</v>
      </c>
      <c r="F435" s="184">
        <f>SUM(F429:F434)</f>
        <v>39825210</v>
      </c>
    </row>
    <row r="437" spans="2:7" x14ac:dyDescent="0.3">
      <c r="B437" s="31" t="s">
        <v>80</v>
      </c>
      <c r="C437" s="31"/>
      <c r="D437" s="31"/>
    </row>
    <row r="438" spans="2:7" x14ac:dyDescent="0.3">
      <c r="B438" s="185" t="s">
        <v>301</v>
      </c>
      <c r="C438" s="45" t="s">
        <v>307</v>
      </c>
      <c r="D438" s="45" t="s">
        <v>308</v>
      </c>
      <c r="E438" s="196">
        <f>+E428</f>
        <v>46203</v>
      </c>
      <c r="F438" s="192">
        <f>+F428</f>
        <v>45838</v>
      </c>
    </row>
    <row r="439" spans="2:7" x14ac:dyDescent="0.3">
      <c r="B439" s="175" t="s">
        <v>309</v>
      </c>
      <c r="C439" s="175" t="s">
        <v>310</v>
      </c>
      <c r="D439" s="175" t="s">
        <v>311</v>
      </c>
      <c r="E439" s="232">
        <v>9455591818</v>
      </c>
      <c r="F439" s="232">
        <v>9280295103</v>
      </c>
    </row>
    <row r="440" spans="2:7" x14ac:dyDescent="0.3">
      <c r="B440" s="175" t="s">
        <v>309</v>
      </c>
      <c r="C440" s="175" t="s">
        <v>310</v>
      </c>
      <c r="D440" s="175" t="s">
        <v>392</v>
      </c>
      <c r="E440" s="79">
        <v>326448535</v>
      </c>
      <c r="F440" s="79">
        <v>634560998</v>
      </c>
    </row>
    <row r="441" spans="2:7" x14ac:dyDescent="0.3">
      <c r="B441" s="175" t="s">
        <v>309</v>
      </c>
      <c r="C441" s="175" t="s">
        <v>310</v>
      </c>
      <c r="D441" s="175" t="s">
        <v>393</v>
      </c>
      <c r="E441" s="81">
        <v>1103041403</v>
      </c>
      <c r="F441" s="81">
        <v>480000000</v>
      </c>
    </row>
    <row r="442" spans="2:7" x14ac:dyDescent="0.3">
      <c r="B442" s="183" t="s">
        <v>302</v>
      </c>
      <c r="C442" s="186"/>
      <c r="D442" s="186"/>
      <c r="E442" s="416">
        <f>SUM(E439:E441)</f>
        <v>10885081756</v>
      </c>
      <c r="F442" s="195">
        <f>SUM(F439:F441)</f>
        <v>10394856101</v>
      </c>
    </row>
    <row r="443" spans="2:7" x14ac:dyDescent="0.3">
      <c r="E443" s="197"/>
    </row>
  </sheetData>
  <sortState xmlns:xlrd2="http://schemas.microsoft.com/office/spreadsheetml/2017/richdata2" ref="B220:E227">
    <sortCondition descending="1" ref="D220:D227"/>
  </sortState>
  <mergeCells count="67">
    <mergeCell ref="G152:H152"/>
    <mergeCell ref="I152:I153"/>
    <mergeCell ref="J152:J153"/>
    <mergeCell ref="E152:E153"/>
    <mergeCell ref="F152:F153"/>
    <mergeCell ref="B150:F150"/>
    <mergeCell ref="B135:F135"/>
    <mergeCell ref="B98:F103"/>
    <mergeCell ref="B105:F105"/>
    <mergeCell ref="B107:F108"/>
    <mergeCell ref="B109:F119"/>
    <mergeCell ref="B146:I148"/>
    <mergeCell ref="B106:F106"/>
    <mergeCell ref="B120:F120"/>
    <mergeCell ref="B121:F123"/>
    <mergeCell ref="B125:F125"/>
    <mergeCell ref="B127:F128"/>
    <mergeCell ref="B130:F130"/>
    <mergeCell ref="B132:F133"/>
    <mergeCell ref="B152:B153"/>
    <mergeCell ref="C152:D152"/>
    <mergeCell ref="B166:F166"/>
    <mergeCell ref="B176:F176"/>
    <mergeCell ref="B178:F178"/>
    <mergeCell ref="B96:F96"/>
    <mergeCell ref="B71:F71"/>
    <mergeCell ref="B72:F72"/>
    <mergeCell ref="B73:F73"/>
    <mergeCell ref="B74:F74"/>
    <mergeCell ref="B76:F94"/>
    <mergeCell ref="C9:F9"/>
    <mergeCell ref="C7:F7"/>
    <mergeCell ref="C8:F8"/>
    <mergeCell ref="C38:D38"/>
    <mergeCell ref="C10:F10"/>
    <mergeCell ref="C11:F11"/>
    <mergeCell ref="C12:F12"/>
    <mergeCell ref="C13:F13"/>
    <mergeCell ref="B15:F15"/>
    <mergeCell ref="B17:F35"/>
    <mergeCell ref="B56:B58"/>
    <mergeCell ref="C59:F59"/>
    <mergeCell ref="C51:D51"/>
    <mergeCell ref="C40:D40"/>
    <mergeCell ref="C41:D41"/>
    <mergeCell ref="C42:D42"/>
    <mergeCell ref="C43:D43"/>
    <mergeCell ref="C45:D45"/>
    <mergeCell ref="C60:F60"/>
    <mergeCell ref="C61:F61"/>
    <mergeCell ref="C58:F58"/>
    <mergeCell ref="C55:F55"/>
    <mergeCell ref="C56:F56"/>
    <mergeCell ref="C57:F57"/>
    <mergeCell ref="G320:G321"/>
    <mergeCell ref="H320:H321"/>
    <mergeCell ref="I320:I321"/>
    <mergeCell ref="B320:B321"/>
    <mergeCell ref="C320:C321"/>
    <mergeCell ref="D320:D321"/>
    <mergeCell ref="E320:E321"/>
    <mergeCell ref="F320:F321"/>
    <mergeCell ref="B388:B389"/>
    <mergeCell ref="B396:B397"/>
    <mergeCell ref="G396:K396"/>
    <mergeCell ref="L396:L397"/>
    <mergeCell ref="L388:L389"/>
  </mergeCells>
  <pageMargins left="0.70866141732283472" right="0.70866141732283472" top="0.74803149606299213" bottom="0.74803149606299213" header="0.31496062992125984" footer="0.31496062992125984"/>
  <pageSetup paperSize="9" scale="62" fitToHeight="5" orientation="portrait" r:id="rId1"/>
  <ignoredErrors>
    <ignoredError sqref="E381 C239 C242 C246 C258 C267 C270 C273 C250:C255 D273 D270 D267 D258 D250:D255 D246 D242 D239" unlockedFormula="1"/>
    <ignoredError sqref="C191" formulaRange="1"/>
  </ignoredErrors>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ige+hEgoC7wOdaT/aIegyE9DjtaTUqVanUbFEviF+ws=</DigestValue>
    </Reference>
    <Reference Type="http://www.w3.org/2000/09/xmldsig#Object" URI="#idOfficeObject">
      <DigestMethod Algorithm="http://www.w3.org/2001/04/xmlenc#sha256"/>
      <DigestValue>VKWrljwpxMPMa7XJ2o6kTgzoJh5a1ZbNN1Wbt3vYE9w=</DigestValue>
    </Reference>
    <Reference Type="http://uri.etsi.org/01903#SignedProperties" URI="#idSignedProperties">
      <Transforms>
        <Transform Algorithm="http://www.w3.org/TR/2001/REC-xml-c14n-20010315"/>
      </Transforms>
      <DigestMethod Algorithm="http://www.w3.org/2001/04/xmlenc#sha256"/>
      <DigestValue>BkPgj10sJIXyRVqmo6OU/+CKmyKrZcZDp42Siag2nJQ=</DigestValue>
    </Reference>
  </SignedInfo>
  <SignatureValue>XOBOJUrX1b9tbkmoSBwZ+0sT6kO6mxJx75v/EdoW+7+REjPyGYE7ZOyAH1T+PHpzHzqGdWWHWAeu
s3q8v/TwfD3lBsBUQNHxKeodza5vvyzczBEb3uuk6JuuF884gmwnZyrCP1LM1XTgFhwZzrdfWKij
YXJT5SfwV9rQkWoV/0WsWMUXkQDF+Dzrbl5JhF8fbjY8jDziXAnMJVmwRYRS/6fbDtIFsAbaW4Pe
1pc3BsgKGrYFii7kQYk2QfLkL+QMVv7vrsmooqAT95DqTJIIxLNqX40al57sUVAK/gYvocgGXu25
w3EH7hvWkYnTU65WSQ2DAduqzxcZ+iVoOGynmA==</SignatureValue>
  <KeyInfo>
    <X509Data>
      <X509Certificate>MIIIgzCCBmugAwIBAgIILUpjunnrZnwwDQYJKoZIhvcNAQELBQAwWjEaMBgGA1UEAwwRQ0EtRE9DVU1FTlRBIFMuQS4xFjAUBgNVBAUTDVJVQzgwMDUwMTcyLTExFzAVBgNVBAoMDkRPQ1VNRU5UQSBTLkEuMQswCQYDVQQGEwJQWTAeFw0yNTA1MTMxOTE1MDBaFw0yNzA1MTMxOTE1MDBaMIG7MSQwIgYDVQQDDBtKT1JHRSBSQU1PTiBVR0FSVEUgVklMTEFMQkExEjAQBgNVBAUTCUNJMzg1Mzc4MjEUMBIGA1UEKgwLSk9SR0UgUkFNT04xGDAWBgNVBAQMD1VHQVJURSBWSUxMQUxCQTELMAkGA1UECwwCRjIxNTAzBgNVBAoMLENFUlRJRklDQURPIENVQUxJRklDQURPIERFIEZJUk1BIEVMRUNUUk9OSUNBMQswCQYDVQQGEwJQWTCCASIwDQYJKoZIhvcNAQEBBQADggEPADCCAQoCggEBAKKKnR+aiEvx/bft5xDuQhjwLe7UNdhwvpzLUU1bL7O78GGriS18vzdyR/Nz/oeFEntAd6IjsJwl0j2WFDJoLLPpd7flc/tejPXbRM75m8Pvx3HY724jU7SoGVMJ5LWELQNiLzZdeuqN1pZwj3+ChD3+FRsJpl5DUYpFmZvxkMJZGFoOkcsGY+BoGeQ0zu7a230YYikiV8yZe/jUwoTJRjDVOIQc2em/vg9/CJjj2IBxGbgH4HtIwi10EBrE0qyyOL8l7GNYN8oVe75AjLqURBIhwvCtU/H0h7HAYjQ/XTCvi9sWjRT3qAwGW0G+aCV2xnOBW3UtuBC6krXnxyh5DEsCAwEAAaOCA+kwggPlMAwGA1UdEwEB/wQCMAAwHwYDVR0jBBgwFoAUoT2FK83YLJYfOQIMn1M7WNiVC3swgZQGCCsGAQUFBwEBBIGHMIGEMFUGCCsGAQUFBzAChklodHRwczovL3d3dy5kaWdpdG8uY29tLnB5L3VwbG9hZHMvY2VydGlmaWNhZG8tZG9jdW1lbnRhLXNhLTE1MzUxMTc3NzEuY3J0MCsGCCsGAQUFBzABhh9odHRwczovL3d3dy5kaWdpdG8uY29tLnB5L29jc3AvMEwGA1UdEQRFMEOBFWp1Z2FydGVAY2FkaWVtLmNvbS5we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DPIoUUx+j1vH1cCbgGCjNZLDb2qMA4GA1UdDwEB/wQEAwIF4DANBgkqhkiG9w0BAQsFAAOCAgEAU4xx5vqNWxMGM+4UKZ0Ie4plyrmz/pxh9EkZPD9EbRuiqDln/mlm4/uVgUDUMcm+LwtecZkbDpo/Eyx+he/o0u4NLha3RYVrDcnAm3dvEuCoHoEt+t0y2+LLC7qHWJCQQnP59JJG7WzNhV7GiNV3nXm0diqs0Jy4hHUYT1mhwSLKCIeVjhnI0IpnwXJD+orsVjgEOYtOc62cwhmXsa6utCtfsqsavIILa9ojigJrXTFrpa/uHIvDWoq7SyC4658FhJGHJYxIt+LbzQIDzGj3BfMebxlibJIoExE9hw7XJpqZv7HReygGdxqu5WkR0FSsQnbv6EtNDFmIf9lz8y4U1CEX99/hIkyLTJkXh240DY06vipV9HMNzLCGHHeIA/Rz3EgWp7WN5N2XDG4MPrGRqERkeHw7TZScdN6gudgJWIpC742z7a261WgQMYx6e5RaBOaa56PznAEUEJQoIYvJLI+py0ukotsVd+fTI7ichCqgdm9qDUH8697r7++zm6FxAjVWPwHTWqk8zJ0XzCobdtX6lCr6s8QtbsYCKN/zz+1ugRRLTk2mhBgqhGHc9LaenAAFH7tErJadmTb73BdJqPmZ8fQERwdwNvB1RGijVgFZ9dPUsr76lsRtI/zozqhm8VQ5aAPI5A689DiGWR669o94v66TV3d24/kRqnQA4S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/6dni2NcTQQeAKL7LAnR1gs6iAeB5rwpayj3jG6A5Qc=</DigestValue>
      </Reference>
      <Reference URI="/xl/calcChain.xml?ContentType=application/vnd.openxmlformats-officedocument.spreadsheetml.calcChain+xml">
        <DigestMethod Algorithm="http://www.w3.org/2001/04/xmlenc#sha256"/>
        <DigestValue>SJdOB3t7c/bzSz2Ox+RxgXNFcZssu4DoPZ9gZm4rjkU=</DigestValue>
      </Reference>
      <Reference URI="/xl/featurePropertyBag/featurePropertyBag.xml?ContentType=application/vnd.ms-excel.featurepropertybag+xml">
        <DigestMethod Algorithm="http://www.w3.org/2001/04/xmlenc#sha256"/>
        <DigestValue>jtDgi98jvXy3nWw00uHTCc5X/haEe2Ymi3J/lgZnaiI=</DigestValue>
      </Reference>
      <Reference URI="/xl/printerSettings/printerSettings1.bin?ContentType=application/vnd.openxmlformats-officedocument.spreadsheetml.printerSettings">
        <DigestMethod Algorithm="http://www.w3.org/2001/04/xmlenc#sha256"/>
        <DigestValue>pY01hJYJqWTg/wszcdLQeARKpERXVhLyDIJqKOGzXus=</DigestValue>
      </Reference>
      <Reference URI="/xl/printerSettings/printerSettings2.bin?ContentType=application/vnd.openxmlformats-officedocument.spreadsheetml.printerSettings">
        <DigestMethod Algorithm="http://www.w3.org/2001/04/xmlenc#sha256"/>
        <DigestValue>i1H/KDFjJcYFnRoG/vQAPO15syS6bTWL9W8sSlcyte0=</DigestValue>
      </Reference>
      <Reference URI="/xl/printerSettings/printerSettings3.bin?ContentType=application/vnd.openxmlformats-officedocument.spreadsheetml.printerSettings">
        <DigestMethod Algorithm="http://www.w3.org/2001/04/xmlenc#sha256"/>
        <DigestValue>i1H/KDFjJcYFnRoG/vQAPO15syS6bTWL9W8sSlcyte0=</DigestValue>
      </Reference>
      <Reference URI="/xl/printerSettings/printerSettings4.bin?ContentType=application/vnd.openxmlformats-officedocument.spreadsheetml.printerSettings">
        <DigestMethod Algorithm="http://www.w3.org/2001/04/xmlenc#sha256"/>
        <DigestValue>pY01hJYJqWTg/wszcdLQeARKpERXVhLyDIJqKOGzXus=</DigestValue>
      </Reference>
      <Reference URI="/xl/printerSettings/printerSettings5.bin?ContentType=application/vnd.openxmlformats-officedocument.spreadsheetml.printerSettings">
        <DigestMethod Algorithm="http://www.w3.org/2001/04/xmlenc#sha256"/>
        <DigestValue>zMd3N/+NhEq8HN4M/y1rJ49F7FPjNa/vxDOG3aBqyjU=</DigestValue>
      </Reference>
      <Reference URI="/xl/sharedStrings.xml?ContentType=application/vnd.openxmlformats-officedocument.spreadsheetml.sharedStrings+xml">
        <DigestMethod Algorithm="http://www.w3.org/2001/04/xmlenc#sha256"/>
        <DigestValue>eDzmo4tks4xx6JGV7DOWy06sbeZKAdAK38+qYyLX9NA=</DigestValue>
      </Reference>
      <Reference URI="/xl/styles.xml?ContentType=application/vnd.openxmlformats-officedocument.spreadsheetml.styles+xml">
        <DigestMethod Algorithm="http://www.w3.org/2001/04/xmlenc#sha256"/>
        <DigestValue>rvcLzjxkd6JNEbLjhP5JHYQqpJKuqrHsORSBO62EXo8=</DigestValue>
      </Reference>
      <Reference URI="/xl/theme/theme1.xml?ContentType=application/vnd.openxmlformats-officedocument.theme+xml">
        <DigestMethod Algorithm="http://www.w3.org/2001/04/xmlenc#sha256"/>
        <DigestValue>HZGzVGgBlb8TdKHWKTdHf9neJld6NxNtX99TLOInslw=</DigestValue>
      </Reference>
      <Reference URI="/xl/workbook.xml?ContentType=application/vnd.openxmlformats-officedocument.spreadsheetml.sheet.main+xml">
        <DigestMethod Algorithm="http://www.w3.org/2001/04/xmlenc#sha256"/>
        <DigestValue>LWK7wbsXJd34+vIh5E6fd1ENqXqwAhOnJLtcIy6juFw=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sheet1.xml?ContentType=application/vnd.openxmlformats-officedocument.spreadsheetml.worksheet+xml">
        <DigestMethod Algorithm="http://www.w3.org/2001/04/xmlenc#sha256"/>
        <DigestValue>mpv4B4710QukBnP7LOKA61peGoMZSPuSxB6PhO0kWKE=</DigestValue>
      </Reference>
      <Reference URI="/xl/worksheets/sheet2.xml?ContentType=application/vnd.openxmlformats-officedocument.spreadsheetml.worksheet+xml">
        <DigestMethod Algorithm="http://www.w3.org/2001/04/xmlenc#sha256"/>
        <DigestValue>VXnBWlXE4KyydMJxW9JyhHEbhkIOlT/17wgvW4MhH1k=</DigestValue>
      </Reference>
      <Reference URI="/xl/worksheets/sheet3.xml?ContentType=application/vnd.openxmlformats-officedocument.spreadsheetml.worksheet+xml">
        <DigestMethod Algorithm="http://www.w3.org/2001/04/xmlenc#sha256"/>
        <DigestValue>aAqL4kHZtx2YPFwoRuMxKtBLbxPM6lBo9kXp0yAaNX4=</DigestValue>
      </Reference>
      <Reference URI="/xl/worksheets/sheet4.xml?ContentType=application/vnd.openxmlformats-officedocument.spreadsheetml.worksheet+xml">
        <DigestMethod Algorithm="http://www.w3.org/2001/04/xmlenc#sha256"/>
        <DigestValue>MQGjseXizZCML6PLXL2WMeATCLSO4kC3QGJMt10gWhE=</DigestValue>
      </Reference>
      <Reference URI="/xl/worksheets/sheet5.xml?ContentType=application/vnd.openxmlformats-officedocument.spreadsheetml.worksheet+xml">
        <DigestMethod Algorithm="http://www.w3.org/2001/04/xmlenc#sha256"/>
        <DigestValue>TKHvIRCp5Pw3bnKPxJIhrgzQeHdXweQ37oC2s1eDskY=</DigestValue>
      </Reference>
    </Manifest>
    <SignatureProperties>
      <SignatureProperty Id="idSignatureTime" Target="#idPackageSignature">
        <mdssi:SignatureTime xmlns:mdssi="http://schemas.openxmlformats.org/package/2006/digital-signature">
          <mdssi:Format>YYYY-MM-DDThh:mm:ssTZD</mdssi:Format>
          <mdssi:Value>2026-08-14T19:42:13Z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SignatureComments>
          <WindowsVersion>10.0</WindowsVersion>
          <OfficeVersion>16.0.19822/27</OfficeVersion>
          <ApplicationVersion>16.0.19822</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2026-08-14T19:42:13Z</xd:SigningTime>
          <xd:SigningCertificate>
            <xd:Cert>
              <xd:CertDigest>
                <DigestMethod Algorithm="http://www.w3.org/2001/04/xmlenc#sha256"/>
                <DigestValue>O3Xa0C+8P8vByNFzo2gByrrdSj/sta03Rber73yahC8=</DigestValue>
              </xd:CertDigest>
              <xd:IssuerSerial>
                <X509IssuerName>C=PY, O=DOCUMENTA S.A., SERIALNUMBER=RUC80050172-1, CN=CA-DOCUMENTA S.A.</X509IssuerName>
                <X509SerialNumber>3263530532543882876</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CONTADOR</xd:CommitmentTypeQualifier>
            </xd:CommitmentTypeQualifiers>
          </xd:CommitmentTypeIndication>
        </xd:SignedDataObject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4Dr0VujnC2MNQcTVr63Qqy5FTLtaO3a8vGexjpmc12A=</DigestValue>
    </Reference>
    <Reference Type="http://www.w3.org/2000/09/xmldsig#Object" URI="#idOfficeObject">
      <DigestMethod Algorithm="http://www.w3.org/2001/04/xmlenc#sha256"/>
      <DigestValue>IYFSPt+DKt/FdsV+JcX2nw06wo9WGnKAXYUjrziIvcs=</DigestValue>
    </Reference>
    <Reference Type="http://uri.etsi.org/01903#SignedProperties" URI="#idSignedProperties">
      <Transforms>
        <Transform Algorithm="http://www.w3.org/TR/2001/REC-xml-c14n-20010315"/>
      </Transforms>
      <DigestMethod Algorithm="http://www.w3.org/2001/04/xmlenc#sha256"/>
      <DigestValue>8B2NVU8vmo1m16nxpkQtMxReu9wH1Dv8bg5BsB05sMQ=</DigestValue>
    </Reference>
  </SignedInfo>
  <SignatureValue>ZrYX6MrMZ1xGoyYweHWx2U9rHpOnycxUHNmg7tUbgZ3Q/eyEoA5+arf/+cvbEVTtP9Ithmv0YFKl
/n8NbcDNaldg2jBsFN1w/kgz11bqY16GvQqG9A+Fz6xx1KqMCMpzB6qKj81u0famMKPgwGSFpEgE
riD3UmrFyog15asbWELn3dk3kHwR1K6fk4jG+QE1wZ0vvZ8zzr7/9/M2avRZTUclVprvi4aCLSuv
r+EqTBivUBnq85Nv8LkYZ4f4NOdB/d/c2lug6gj+UpgLQx51pZYbVbaYLslx1kXfT7+XLyWB740g
+PJjJ+zubZ17TSVV1n6omeTBqKaS9s+5XJWz8w==</SignatureValue>
  <KeyInfo>
    <X509Data>
      <X509Certificate>MIIICDCCBfCgAwIBAgIQAaWKuw5YDYxG/MjzjHFB5TANBgkqhkiG9w0BAQsFADCBhTELMAkGA1UEBhMCUFkxDTALBgNVBAoTBElDUFAxODA2BgNVBAsTL1ByZXN0YWRvciBDdWFsaWZpY2FkbyBkZSBTZXJ2aWNpb3MgZGUgQ29uZmlhbnphMRUwEwYDVQQDEwxDT0RFMTAwIFMuQS4xFjAUBgNVBAUTDVJVQzgwMDgwNjEwLTcwHhcNMjYwNDI0MTg1NDEzWhcNMjcwNDI0MTg1NDEzWjCBszELMAkGA1UEBhMCUFkxKzApBgNVBAoTIkNFUlRJRklDQURPIENVQUxJRklDQURPIFRSSUJVVEFSSU8xCzAJBgNVBAsTAkYxMRcwFQYDVQQEEw5QQVJFREVTIEZSQU5DTzEWMBQGA1UEKhMNQ0VTQVIgRVNURUJBTjElMCMGA1UEAxMcQ0VTQVIgRVNURUJBTiBQQVJFREVTIEZSQU5DTzESMBAGA1UEBRMJQ0kxNDk2MDA1MIIBIjANBgkqhkiG9w0BAQEFAAOCAQ8AMIIBCgKCAQEA2l9M+5i13+YCzkDObPtDi7e9KQQKo8UfkGVH+dz1cpQKfn4pHYRZYtx5hXUiNeJb7feGA95REU76Ja9fYCGlIil5GVw7H4lmp1gq+twdzHZxVe4lESlKKTHaZcJ01J47cuqGc/5HdcdyYSL4Bum1niUfdzRwf8pRT9uZoFYCsSJutfffpzOrGfGfdHB/n2XzJqgyuy+6WGmql2J8MBXELUskRdTpeh10LZcV2JquIw6SSQ/IDCtzhiYdMgera51L0GuY8CBLVo7Ukd4GWZbKODFDWlhbNHLXNzczwZm1yYqxvyK24fWB+A4trFJ2fwVCUNYmM6KbvXqeghUeMi9FFQIDAQABo4IDQjCCAz4wDAYDVR0TAQH/BAIwADAdBgNVHQ4EFgQUIVT2fGY0myBfihC/U8Lk7V3zeAgwHwYDVR0jBBgwFoAUvjVUYmhg5ybTMcFfl7Hi9mTOB/UwDgYDVR0PAQH/BAQDAgXgMIG4BgNVHREEgbAwga2BFkNQQVJFREVTQENBRElFTS5DT00uUFmkgZIwgY8xNDAyBgNVBAoTK0ZPTkRPIERFIElOVkVSU0lPTiBJTk1PQklMSUFSSU8gTElOSyBDRU5URVIxEzARBgNVBAwTClBSRVNJREVOVEUxKjAoBgNVBA0MIUZJUk1BIEVMRUNUUsOTTklDQSBkZSBuaXZlbCBtZWRpbzEWMBQGA1UEBRMNUlVDODAxNjE3ODEtMjCB9wYDVR0gBIHvMIHsMIHpBgsrBgEEAYOucAEBBDCB2TBGBggrBgEFBQcCARY6aHR0cHM6Ly9jb2RlMTAwLmNvbS5weS9yZXBvc2l0b3Jpby1kZS1kb2N1bWVudG9zLXB1YmxpY29zLzCBjgYIKwYBBQUHAgIwgYEMf2NlcnRpZmljYWRvIGN1YWxpZmljYWRvIGRlIGZpcm1hIGVsZWN0csOzbmljYSB0aXBvIEYxIHN1amV0YSBhIGxhcyBjb25kaWNpb25lcyBkZSB1c28gZXhwdWVzdGFzIGVuIGxhIERQQyBkZWwgUENTQyBDT0RFMTAwIFMuQS4wewYDVR0fBHQwcjA3oDWgM4YxaHR0cDovL3BjYTEuY29kZTEwMC5jb20ucHkvY3Jscy9jYS1jb2RlMTAwLXNhLmNybDA3oDWgM4YxaHR0cDovL3BjYTIuY29kZTEwMC5jb20ucHkvY3Jscy9jYS1jb2RlMTAwLXNhLmNybDAgBgNVHSUBAf8EFjAUBggrBgEFBQcDAgYIKwYBBQUHAwEwgYkGCCsGAQUFBwEBBH0wezA5BggrBgEFBQcwAYYtaHR0cDovL29jc3AuY29kZTEwMC5jb20ucHkvb2NzcC9jYS1jb2RlMTAwLXNhMD4GCCsGAQUFBzAChjJodHRwOi8vcGNhMS5jb2RlMTAwLmNvbS5weS9jZXJ0cy9jYS1jb2RlMTAwLXNhLmNlcjANBgkqhkiG9w0BAQsFAAOCAgEAu8G3ivxqcDDJgJOh/Qe156pdv+QuIWhYHbOvug2pQth8phU38vOxiQH+OA4x/J6/cwyMiO3j7Te3CQ3L6TJCR++S+yDmH0nYdyvtscKonOL3/Yi/ANckgrf2MN/U+Boavwkh3CnJdCxkbJdVNNaRX4lYfOTZr2oMh2kQaLLeC/ovMfH2UIH7dEb0f/WUM2panqWuWITgBf+e3Iix6KkgLub06lzknYVNSfAoxn+UD3Uim8Ju4p9IXBc3mhF0SHz7W+hDcdklObSJJqreZi8pn2HI5ws01UcdyQP/NAkBpx+Qe4HcAN4UwrDAKk4Y9whk3LUiGuZtxGLo7qGokAEubo6JIBTaFzWY2jVNUGLMMGIoNappOcBWaHHQSqVGp3lFe4mv+54fp+sPx7HGe1FcS/QfaezyrKpM6SO+mSgt2vOmK7q8d0PgL/uOO6ZCNvzCaoAGwkseVEViEpejbp98FRDsRbH5zEAAHZujLuFl64OQsqhC5HsjWc+EK3/7LyRtbvqrqOerx9QF8qeU70s0E6UdcMUDDXy3pG8kjHWwgU+mDTuQ98147o/ES25MYKnJ12VoAfgKpD3H2OWU8QRD6mJ+joBIHeGoONoiqE1SmMZ+Pe2zSbMUsiQ8X1IEuNt2wwQ+koh+jaM9/1Q63mOKIOV0tRXyrw6NbVak2qLeKZ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1/04/xmlenc#sha256"/>
        <DigestValue>/6dni2NcTQQeAKL7LAnR1gs6iAeB5rwpayj3jG6A5Qc=</DigestValue>
      </Reference>
      <Reference URI="/xl/calcChain.xml?ContentType=application/vnd.openxmlformats-officedocument.spreadsheetml.calcChain+xml">
        <DigestMethod Algorithm="http://www.w3.org/2001/04/xmlenc#sha256"/>
        <DigestValue>SJdOB3t7c/bzSz2Ox+RxgXNFcZssu4DoPZ9gZm4rjkU=</DigestValue>
      </Reference>
      <Reference URI="/xl/featurePropertyBag/featurePropertyBag.xml?ContentType=application/vnd.ms-excel.featurepropertybag+xml">
        <DigestMethod Algorithm="http://www.w3.org/2001/04/xmlenc#sha256"/>
        <DigestValue>jtDgi98jvXy3nWw00uHTCc5X/haEe2Ymi3J/lgZnaiI=</DigestValue>
      </Reference>
      <Reference URI="/xl/printerSettings/printerSettings1.bin?ContentType=application/vnd.openxmlformats-officedocument.spreadsheetml.printerSettings">
        <DigestMethod Algorithm="http://www.w3.org/2001/04/xmlenc#sha256"/>
        <DigestValue>pY01hJYJqWTg/wszcdLQeARKpERXVhLyDIJqKOGzXus=</DigestValue>
      </Reference>
      <Reference URI="/xl/printerSettings/printerSettings2.bin?ContentType=application/vnd.openxmlformats-officedocument.spreadsheetml.printerSettings">
        <DigestMethod Algorithm="http://www.w3.org/2001/04/xmlenc#sha256"/>
        <DigestValue>i1H/KDFjJcYFnRoG/vQAPO15syS6bTWL9W8sSlcyte0=</DigestValue>
      </Reference>
      <Reference URI="/xl/printerSettings/printerSettings3.bin?ContentType=application/vnd.openxmlformats-officedocument.spreadsheetml.printerSettings">
        <DigestMethod Algorithm="http://www.w3.org/2001/04/xmlenc#sha256"/>
        <DigestValue>i1H/KDFjJcYFnRoG/vQAPO15syS6bTWL9W8sSlcyte0=</DigestValue>
      </Reference>
      <Reference URI="/xl/printerSettings/printerSettings4.bin?ContentType=application/vnd.openxmlformats-officedocument.spreadsheetml.printerSettings">
        <DigestMethod Algorithm="http://www.w3.org/2001/04/xmlenc#sha256"/>
        <DigestValue>pY01hJYJqWTg/wszcdLQeARKpERXVhLyDIJqKOGzXus=</DigestValue>
      </Reference>
      <Reference URI="/xl/printerSettings/printerSettings5.bin?ContentType=application/vnd.openxmlformats-officedocument.spreadsheetml.printerSettings">
        <DigestMethod Algorithm="http://www.w3.org/2001/04/xmlenc#sha256"/>
        <DigestValue>zMd3N/+NhEq8HN4M/y1rJ49F7FPjNa/vxDOG3aBqyjU=</DigestValue>
      </Reference>
      <Reference URI="/xl/sharedStrings.xml?ContentType=application/vnd.openxmlformats-officedocument.spreadsheetml.sharedStrings+xml">
        <DigestMethod Algorithm="http://www.w3.org/2001/04/xmlenc#sha256"/>
        <DigestValue>eDzmo4tks4xx6JGV7DOWy06sbeZKAdAK38+qYyLX9NA=</DigestValue>
      </Reference>
      <Reference URI="/xl/styles.xml?ContentType=application/vnd.openxmlformats-officedocument.spreadsheetml.styles+xml">
        <DigestMethod Algorithm="http://www.w3.org/2001/04/xmlenc#sha256"/>
        <DigestValue>rvcLzjxkd6JNEbLjhP5JHYQqpJKuqrHsORSBO62EXo8=</DigestValue>
      </Reference>
      <Reference URI="/xl/theme/theme1.xml?ContentType=application/vnd.openxmlformats-officedocument.theme+xml">
        <DigestMethod Algorithm="http://www.w3.org/2001/04/xmlenc#sha256"/>
        <DigestValue>HZGzVGgBlb8TdKHWKTdHf9neJld6NxNtX99TLOInslw=</DigestValue>
      </Reference>
      <Reference URI="/xl/workbook.xml?ContentType=application/vnd.openxmlformats-officedocument.spreadsheetml.sheet.main+xml">
        <DigestMethod Algorithm="http://www.w3.org/2001/04/xmlenc#sha256"/>
        <DigestValue>LWK7wbsXJd34+vIh5E6fd1ENqXqwAhOnJLtcIy6juFw=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sheet1.xml?ContentType=application/vnd.openxmlformats-officedocument.spreadsheetml.worksheet+xml">
        <DigestMethod Algorithm="http://www.w3.org/2001/04/xmlenc#sha256"/>
        <DigestValue>mpv4B4710QukBnP7LOKA61peGoMZSPuSxB6PhO0kWKE=</DigestValue>
      </Reference>
      <Reference URI="/xl/worksheets/sheet2.xml?ContentType=application/vnd.openxmlformats-officedocument.spreadsheetml.worksheet+xml">
        <DigestMethod Algorithm="http://www.w3.org/2001/04/xmlenc#sha256"/>
        <DigestValue>VXnBWlXE4KyydMJxW9JyhHEbhkIOlT/17wgvW4MhH1k=</DigestValue>
      </Reference>
      <Reference URI="/xl/worksheets/sheet3.xml?ContentType=application/vnd.openxmlformats-officedocument.spreadsheetml.worksheet+xml">
        <DigestMethod Algorithm="http://www.w3.org/2001/04/xmlenc#sha256"/>
        <DigestValue>aAqL4kHZtx2YPFwoRuMxKtBLbxPM6lBo9kXp0yAaNX4=</DigestValue>
      </Reference>
      <Reference URI="/xl/worksheets/sheet4.xml?ContentType=application/vnd.openxmlformats-officedocument.spreadsheetml.worksheet+xml">
        <DigestMethod Algorithm="http://www.w3.org/2001/04/xmlenc#sha256"/>
        <DigestValue>MQGjseXizZCML6PLXL2WMeATCLSO4kC3QGJMt10gWhE=</DigestValue>
      </Reference>
      <Reference URI="/xl/worksheets/sheet5.xml?ContentType=application/vnd.openxmlformats-officedocument.spreadsheetml.worksheet+xml">
        <DigestMethod Algorithm="http://www.w3.org/2001/04/xmlenc#sha256"/>
        <DigestValue>TKHvIRCp5Pw3bnKPxJIhrgzQeHdXweQ37oC2s1eDskY=</DigestValue>
      </Reference>
    </Manifest>
    <SignatureProperties>
      <SignatureProperty Id="idSignatureTime" Target="#idPackageSignature">
        <mdssi:SignatureTime xmlns:mdssi="http://schemas.openxmlformats.org/package/2006/digital-signature">
          <mdssi:Format>YYYY-MM-DDThh:mm:ssTZD</mdssi:Format>
          <mdssi:Value>2026-08-14T19:47:19Z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SIV</SignatureComments>
          <WindowsVersion>10.0</WindowsVersion>
          <OfficeVersion>16.0.18623/26</OfficeVersion>
          <ApplicationVersion>16.0.18623</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2026-08-14T19:47:19Z</xd:SigningTime>
          <xd:SigningCertificate>
            <xd:Cert>
              <xd:CertDigest>
                <DigestMethod Algorithm="http://www.w3.org/2001/04/xmlenc#sha256"/>
                <DigestValue>IFVBQUpRS8bndLuz/ZegnqfGBRlVzPgJuL5nl4P1EvA=</DigestValue>
              </xd:CertDigest>
              <xd:IssuerSerial>
                <X509IssuerName>SERIALNUMBER=RUC80080610-7, CN=CODE100 S.A., OU=Prestador Cualificado de Servicios de Confianza, O=ICPP, C=PY</X509IssuerName>
                <X509SerialNumber>2188770770074096117609523847388807653</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http://uri.etsi.org/01903/v1.2.2#ProofOfCreation</xd:Identifier>
              <xd:Description>Creó este documento</xd:Description>
            </xd:CommitmentTypeId>
            <xd:AllSignedDataObjects/>
            <xd:CommitmentTypeQualifiers>
              <xd:CommitmentTypeQualifier>SIV</xd:CommitmentTypeQualifier>
            </xd:CommitmentTypeQualifiers>
          </xd:CommitmentTypeIndication>
        </xd:SignedDataObject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22f4d1c-4a35-40b6-96d5-1a9c7e49af38" xsi:nil="true"/>
    <lcf76f155ced4ddcb4097134ff3c332f xmlns="50cd21ce-157e-4cef-a9e1-719e8f6c805e">
      <Terms xmlns="http://schemas.microsoft.com/office/infopath/2007/PartnerControls"/>
    </lcf76f155ced4ddcb4097134ff3c332f>
    <_Flow_SignoffStatus xmlns="50cd21ce-157e-4cef-a9e1-719e8f6c805e" xsi:nil="true"/>
    <Hoa xmlns="50cd21ce-157e-4cef-a9e1-719e8f6c805e" xsi:nil="true"/>
    <Cantidaddeitems xmlns="50cd21ce-157e-4cef-a9e1-719e8f6c805e" xsi:nil="true"/>
    <Gerenteencargado xmlns="50cd21ce-157e-4cef-a9e1-719e8f6c805e">
      <UserInfo>
        <DisplayName/>
        <AccountId xsi:nil="true"/>
        <AccountType/>
      </UserInfo>
    </Gerenteencargado>
    <Sector xmlns="50cd21ce-157e-4cef-a9e1-719e8f6c805e" xsi:nil="true"/>
    <Estado xmlns="50cd21ce-157e-4cef-a9e1-719e8f6c805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8F96CCBAA34616448FBC297C7A054588" ma:contentTypeVersion="26" ma:contentTypeDescription="Crear nuevo documento." ma:contentTypeScope="" ma:versionID="80989066a5b1253bf5be8e71befe517d">
  <xsd:schema xmlns:xsd="http://www.w3.org/2001/XMLSchema" xmlns:xs="http://www.w3.org/2001/XMLSchema" xmlns:p="http://schemas.microsoft.com/office/2006/metadata/properties" xmlns:ns2="50cd21ce-157e-4cef-a9e1-719e8f6c805e" xmlns:ns3="e22f4d1c-4a35-40b6-96d5-1a9c7e49af38" targetNamespace="http://schemas.microsoft.com/office/2006/metadata/properties" ma:root="true" ma:fieldsID="77ce0cdda78eae269b62b928659884c7" ns2:_="" ns3:_="">
    <xsd:import namespace="50cd21ce-157e-4cef-a9e1-719e8f6c805e"/>
    <xsd:import namespace="e22f4d1c-4a35-40b6-96d5-1a9c7e49af3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3:SharedWithUsers" minOccurs="0"/>
                <xsd:element ref="ns3:SharedWithDetails" minOccurs="0"/>
                <xsd:element ref="ns2:MediaServiceLocation" minOccurs="0"/>
                <xsd:element ref="ns2:MediaServiceOCR" minOccurs="0"/>
                <xsd:element ref="ns2:MediaServiceEventHashCode" minOccurs="0"/>
                <xsd:element ref="ns2:MediaServiceGenerationTime" minOccurs="0"/>
                <xsd:element ref="ns2:_Flow_SignoffStatus" minOccurs="0"/>
                <xsd:element ref="ns2:MediaServiceAutoKeyPoints" minOccurs="0"/>
                <xsd:element ref="ns2:MediaServiceKeyPoints" minOccurs="0"/>
                <xsd:element ref="ns2:Hoa"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Estado" minOccurs="0"/>
                <xsd:element ref="ns2:Sector" minOccurs="0"/>
                <xsd:element ref="ns2:Gerenteencargado" minOccurs="0"/>
                <xsd:element ref="ns2:Cantidaddeitem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cd21ce-157e-4cef-a9e1-719e8f6c805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_Flow_SignoffStatus" ma:index="18" nillable="true" ma:displayName="Estado de aprobación" ma:internalName="Estado_x0020_de_x0020_aprobaci_x00f3_n">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Hoa" ma:index="21" nillable="true" ma:displayName="Hoa" ma:format="DateTime" ma:internalName="Hoa">
      <xsd:simpleType>
        <xsd:restriction base="dms:DateTime"/>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Etiquetas de imagen" ma:readOnly="false" ma:fieldId="{5cf76f15-5ced-4ddc-b409-7134ff3c332f}" ma:taxonomyMulti="true" ma:sspId="70e97bc6-cb06-4325-887b-92c1d206ea9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Estado" ma:index="28" nillable="true" ma:displayName="Estado" ma:format="Dropdown" ma:internalName="Estado">
      <xsd:simpleType>
        <xsd:restriction base="dms:Choice">
          <xsd:enumeration value="Activo"/>
          <xsd:enumeration value="No activo"/>
        </xsd:restriction>
      </xsd:simpleType>
    </xsd:element>
    <xsd:element name="Sector" ma:index="29" nillable="true" ma:displayName="Sector" ma:format="Dropdown" ma:internalName="Sector">
      <xsd:simpleType>
        <xsd:restriction base="dms:Choice">
          <xsd:enumeration value="Agronegocios (CC21)"/>
          <xsd:enumeration value="Opción 2"/>
          <xsd:enumeration value="Opción 3"/>
        </xsd:restriction>
      </xsd:simpleType>
    </xsd:element>
    <xsd:element name="Gerenteencargado" ma:index="30" nillable="true" ma:displayName="Gerente encargado" ma:format="Dropdown" ma:list="UserInfo" ma:SharePointGroup="0" ma:internalName="Gerenteencargado">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antidaddeitems" ma:index="31" nillable="true" ma:displayName="Cantidad de items" ma:format="Dropdown" ma:internalName="Cantidaddeitems"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e22f4d1c-4a35-40b6-96d5-1a9c7e49af38" elementFormDefault="qualified">
    <xsd:import namespace="http://schemas.microsoft.com/office/2006/documentManagement/types"/>
    <xsd:import namespace="http://schemas.microsoft.com/office/infopath/2007/PartnerControls"/>
    <xsd:element name="SharedWithUsers" ma:index="1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description="" ma:internalName="SharedWithDetails" ma:readOnly="true">
      <xsd:simpleType>
        <xsd:restriction base="dms:Note">
          <xsd:maxLength value="255"/>
        </xsd:restriction>
      </xsd:simpleType>
    </xsd:element>
    <xsd:element name="TaxCatchAll" ma:index="23" nillable="true" ma:displayName="Taxonomy Catch All Column" ma:hidden="true" ma:list="{feeac11a-efde-4c4f-bb69-b6af8c8fa618}" ma:internalName="TaxCatchAll" ma:showField="CatchAllData" ma:web="e22f4d1c-4a35-40b6-96d5-1a9c7e49af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E32C2A-12E0-495D-8093-26C1B12D7014}">
  <ds:schemaRefs>
    <ds:schemaRef ds:uri="http://schemas.microsoft.com/sharepoint/v3/contenttype/forms"/>
  </ds:schemaRefs>
</ds:datastoreItem>
</file>

<file path=customXml/itemProps2.xml><?xml version="1.0" encoding="utf-8"?>
<ds:datastoreItem xmlns:ds="http://schemas.openxmlformats.org/officeDocument/2006/customXml" ds:itemID="{CDC9D45C-077F-4CF4-872A-CF9866040FC7}">
  <ds:schemaRefs>
    <ds:schemaRef ds:uri="http://schemas.microsoft.com/office/2006/metadata/properties"/>
    <ds:schemaRef ds:uri="http://schemas.microsoft.com/office/infopath/2007/PartnerControls"/>
    <ds:schemaRef ds:uri="e22f4d1c-4a35-40b6-96d5-1a9c7e49af38"/>
    <ds:schemaRef ds:uri="50cd21ce-157e-4cef-a9e1-719e8f6c805e"/>
  </ds:schemaRefs>
</ds:datastoreItem>
</file>

<file path=customXml/itemProps3.xml><?xml version="1.0" encoding="utf-8"?>
<ds:datastoreItem xmlns:ds="http://schemas.openxmlformats.org/officeDocument/2006/customXml" ds:itemID="{0C17F7EC-CCD1-430E-BD65-533B9DC5FC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cd21ce-157e-4cef-a9e1-719e8f6c805e"/>
    <ds:schemaRef ds:uri="e22f4d1c-4a35-40b6-96d5-1a9c7e49af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BG</vt:lpstr>
      <vt:lpstr>ER</vt:lpstr>
      <vt:lpstr>EFE</vt:lpstr>
      <vt:lpstr>EEPN</vt:lpstr>
      <vt:lpstr>NOTAS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2026-08-14T19:41:51Z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0x0101008F96CCBAA34616448FBC297C7A054588</vt:lpwstr>
  </property>
  <property fmtid="{D5CDD505-2E9C-101B-9397-08002B2CF9AE}" pid="3" name="MediaServiceImageTags">
    <vt:lpwstr/>
  </property>
</Properties>
</file>