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hidePivotFieldList="1"/>
  <xr:revisionPtr revIDLastSave="371" documentId="10_ncr:200_{A4B871FF-098A-4A4D-BC61-32938DBEB11C}" xr6:coauthVersionLast="47" xr6:coauthVersionMax="47" xr10:uidLastSave="{EE376252-0D65-4D67-869B-EBCCC91A0D98}"/>
  <bookViews>
    <workbookView xWindow="-108" yWindow="-108" windowWidth="23256" windowHeight="13896" tabRatio="719" xr2:uid="{00000000-000D-0000-FFFF-FFFF00000000}"/>
  </bookViews>
  <sheets>
    <sheet name="EAN" sheetId="1" r:id="rId1"/>
    <sheet name="EIE" sheetId="2" r:id="rId2"/>
    <sheet name="EVAN" sheetId="3" r:id="rId3"/>
    <sheet name="EFE" sheetId="4" r:id="rId4"/>
    <sheet name="NOTAS" sheetId="5" r:id="rId5"/>
    <sheet name="Hoja3" sheetId="21" state="hidden" r:id="rId6"/>
    <sheet name="Hoja1" sheetId="19" state="hidden" r:id="rId7"/>
  </sheets>
  <definedNames>
    <definedName name="_xlnm._FilterDatabase" localSheetId="4" hidden="1">NOTAS!$A$371:$Q$682</definedName>
    <definedName name="OLE_LINK2" localSheetId="4">NOTAS!$B$6</definedName>
  </definedNames>
  <calcPr calcId="191028"/>
  <pivotCaches>
    <pivotCache cacheId="157"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3" i="5" l="1"/>
  <c r="D150" i="5" l="1"/>
  <c r="D151" i="5" s="1"/>
  <c r="C150" i="5"/>
  <c r="C151" i="5"/>
  <c r="D143" i="5"/>
  <c r="D144" i="5" s="1"/>
  <c r="C143" i="5"/>
  <c r="C144" i="5" s="1"/>
  <c r="C15" i="2" l="1"/>
  <c r="E90" i="5" l="1"/>
  <c r="C139" i="5"/>
  <c r="D132" i="5"/>
  <c r="C132" i="5"/>
  <c r="C17" i="1" l="1"/>
  <c r="D124" i="5" l="1"/>
  <c r="C124" i="5"/>
  <c r="D117" i="5"/>
  <c r="C117" i="5"/>
  <c r="E91" i="5"/>
  <c r="D91" i="5"/>
  <c r="D110" i="5"/>
  <c r="D116" i="5" s="1"/>
  <c r="D123" i="5" s="1"/>
  <c r="D131" i="5" s="1"/>
  <c r="D138" i="5" s="1"/>
  <c r="D90" i="5"/>
  <c r="C110" i="5" s="1"/>
  <c r="C116" i="5" s="1"/>
  <c r="C123" i="5" s="1"/>
  <c r="C131" i="5" s="1"/>
  <c r="C138" i="5" s="1"/>
  <c r="D7" i="4"/>
  <c r="C7" i="4"/>
  <c r="D15" i="2" l="1"/>
  <c r="D17" i="1"/>
  <c r="J24" i="21" l="1"/>
  <c r="J23" i="21"/>
  <c r="J22" i="21"/>
  <c r="J21" i="21"/>
  <c r="J20" i="21"/>
  <c r="J19" i="21"/>
  <c r="J18" i="21"/>
  <c r="J17" i="21"/>
  <c r="J16" i="21"/>
  <c r="J15" i="21"/>
  <c r="J14" i="21"/>
  <c r="J13" i="21"/>
  <c r="J12" i="21"/>
  <c r="J11" i="21"/>
  <c r="J10" i="21"/>
  <c r="J9" i="21"/>
  <c r="J8" i="21"/>
  <c r="J7" i="21"/>
  <c r="J6" i="21"/>
  <c r="J5" i="21"/>
  <c r="J4" i="21"/>
  <c r="J3" i="21"/>
  <c r="H31" i="21"/>
  <c r="I31" i="21" s="1"/>
  <c r="H30" i="21"/>
  <c r="I30" i="21" s="1"/>
  <c r="B2" i="2"/>
  <c r="C13" i="3" l="1"/>
  <c r="D24" i="4" l="1"/>
  <c r="C24" i="4"/>
  <c r="D19" i="4"/>
  <c r="C19" i="4"/>
  <c r="C26" i="4" l="1"/>
  <c r="D26" i="4"/>
  <c r="L362" i="5"/>
  <c r="K362" i="5"/>
  <c r="L682" i="5"/>
  <c r="K682" i="5"/>
  <c r="J682" i="5"/>
  <c r="D113" i="5"/>
  <c r="D140" i="5" l="1"/>
  <c r="C140" i="5"/>
  <c r="D7" i="2" l="1"/>
  <c r="C7" i="2"/>
  <c r="B4" i="2"/>
  <c r="B4" i="4" s="1"/>
  <c r="J362" i="5" l="1"/>
  <c r="B157" i="5" l="1"/>
  <c r="B368" i="5"/>
  <c r="E3" i="19" l="1"/>
  <c r="E4" i="19"/>
  <c r="E5" i="19"/>
  <c r="E6" i="19"/>
  <c r="E7" i="19"/>
  <c r="E8" i="19"/>
  <c r="E9" i="19"/>
  <c r="E10" i="19"/>
  <c r="E11" i="19"/>
  <c r="E12" i="19"/>
  <c r="E13" i="19"/>
  <c r="E14" i="19"/>
  <c r="E15" i="19"/>
  <c r="E16" i="19"/>
  <c r="E17" i="19"/>
  <c r="E18" i="19"/>
  <c r="E19" i="19"/>
  <c r="E20" i="19"/>
  <c r="E21" i="19"/>
  <c r="E22" i="19"/>
  <c r="E23" i="19"/>
  <c r="E2" i="19"/>
  <c r="D133" i="5"/>
  <c r="D125" i="5"/>
  <c r="D118" i="5"/>
  <c r="E92" i="5"/>
  <c r="D11" i="2"/>
  <c r="D12" i="1"/>
  <c r="E24" i="19" l="1"/>
  <c r="F22" i="19" s="1"/>
  <c r="D16" i="2"/>
  <c r="D20" i="1"/>
  <c r="F8" i="19" l="1"/>
  <c r="F2" i="19"/>
  <c r="F17" i="19"/>
  <c r="F10" i="19"/>
  <c r="F12" i="19"/>
  <c r="F5" i="19"/>
  <c r="F21" i="19"/>
  <c r="F14" i="19"/>
  <c r="F16" i="19"/>
  <c r="F9" i="19"/>
  <c r="F18" i="19"/>
  <c r="F3" i="19"/>
  <c r="F7" i="19"/>
  <c r="F11" i="19"/>
  <c r="F15" i="19"/>
  <c r="F19" i="19"/>
  <c r="F4" i="19"/>
  <c r="F20" i="19"/>
  <c r="F13" i="19"/>
  <c r="F6" i="19"/>
  <c r="F23" i="19"/>
  <c r="C11" i="2"/>
  <c r="C16" i="2" s="1"/>
  <c r="E14" i="3" l="1"/>
  <c r="D13" i="3"/>
  <c r="C118" i="5"/>
  <c r="B2" i="3" l="1"/>
  <c r="B2" i="4" s="1"/>
  <c r="B2" i="5" s="1"/>
  <c r="C12" i="1" l="1"/>
  <c r="C18" i="1" s="1"/>
  <c r="C20" i="1" s="1"/>
  <c r="C133" i="5" l="1"/>
  <c r="C125" i="5"/>
  <c r="D92" i="5"/>
</calcChain>
</file>

<file path=xl/sharedStrings.xml><?xml version="1.0" encoding="utf-8"?>
<sst xmlns="http://schemas.openxmlformats.org/spreadsheetml/2006/main" count="4260" uniqueCount="654">
  <si>
    <t>FONDO MUTUO PARA TODOS RENTA FIJA EN GUARANÍES</t>
  </si>
  <si>
    <t>ESTADO DEL ACTIVO NETO</t>
  </si>
  <si>
    <t>Correspondiente al 30/06/2026 comparativo al 30/06/2025</t>
  </si>
  <si>
    <t>En Gs.</t>
  </si>
  <si>
    <t>ACTIVO</t>
  </si>
  <si>
    <r>
      <t xml:space="preserve">Disponibilidades </t>
    </r>
    <r>
      <rPr>
        <b/>
        <sz val="11"/>
        <color rgb="FF000000"/>
        <rFont val="Gantari"/>
      </rPr>
      <t>(Nota 4.1)</t>
    </r>
  </si>
  <si>
    <t>Intereses Devengados</t>
  </si>
  <si>
    <r>
      <t xml:space="preserve">Inversiones </t>
    </r>
    <r>
      <rPr>
        <b/>
        <sz val="11"/>
        <rFont val="Gantari"/>
      </rPr>
      <t>Anexo I</t>
    </r>
  </si>
  <si>
    <t>TOTAL ACTIVO BRUTO</t>
  </si>
  <si>
    <t>PASIVO</t>
  </si>
  <si>
    <r>
      <t xml:space="preserve">Acreedores por Operaciones </t>
    </r>
    <r>
      <rPr>
        <b/>
        <sz val="11"/>
        <color rgb="FF000000"/>
        <rFont val="Gantari"/>
      </rPr>
      <t>(Nota 4.2)</t>
    </r>
  </si>
  <si>
    <r>
      <t xml:space="preserve">Comisiones a pagar a la administradora </t>
    </r>
    <r>
      <rPr>
        <b/>
        <sz val="11"/>
        <color rgb="FF000000"/>
        <rFont val="Gantari"/>
      </rPr>
      <t>(Nota 4.3)</t>
    </r>
  </si>
  <si>
    <t xml:space="preserve">Rescates a pagar </t>
  </si>
  <si>
    <t>TOTAL PASIVO</t>
  </si>
  <si>
    <t xml:space="preserve">TOTAL ACTIVO NETO </t>
  </si>
  <si>
    <t>CUOTAS PARTES EN CIRCULACIÓN</t>
  </si>
  <si>
    <t xml:space="preserve">VALOR CUOTA PARTE AL CIERRE </t>
  </si>
  <si>
    <t>Las 4 Notas y el Anexo I, II que acompañan son parte integrante de estos Estados Financieros</t>
  </si>
  <si>
    <t>ESTADO DE INGRESOS Y EGRESOS</t>
  </si>
  <si>
    <t>INGRESO</t>
  </si>
  <si>
    <r>
      <t xml:space="preserve">Resultado por tenencia de inversiones </t>
    </r>
    <r>
      <rPr>
        <b/>
        <sz val="11"/>
        <color theme="1"/>
        <rFont val="Gantari"/>
      </rPr>
      <t>(Nota 4.4)</t>
    </r>
  </si>
  <si>
    <t>Intereses vencimientos de cupones</t>
  </si>
  <si>
    <r>
      <t xml:space="preserve">Otros Ingresos </t>
    </r>
    <r>
      <rPr>
        <b/>
        <sz val="11"/>
        <color theme="1"/>
        <rFont val="Gantari"/>
      </rPr>
      <t>(Nota 4.5)</t>
    </r>
  </si>
  <si>
    <t>TOTAL INGRESOS</t>
  </si>
  <si>
    <t>EGRESOS</t>
  </si>
  <si>
    <r>
      <t xml:space="preserve">Comisión por Administración </t>
    </r>
    <r>
      <rPr>
        <b/>
        <sz val="11"/>
        <color theme="1"/>
        <rFont val="Gantari"/>
      </rPr>
      <t>(Nota 3.C)</t>
    </r>
  </si>
  <si>
    <t>TOTAL EGRESOS</t>
  </si>
  <si>
    <t>RESULTADO DEL EJERCICIO</t>
  </si>
  <si>
    <t>ESTADO DE VARIACIÓN DEL ACTIVO NETO</t>
  </si>
  <si>
    <t>CUENTA</t>
  </si>
  <si>
    <t>APORTANTES</t>
  </si>
  <si>
    <t>RESULTADO</t>
  </si>
  <si>
    <t>TOTAL 31/12/2025</t>
  </si>
  <si>
    <t>SALDO AL INICIO</t>
  </si>
  <si>
    <t>MOVIMIENTO DEL PERÍODO</t>
  </si>
  <si>
    <t>Suscripciones</t>
  </si>
  <si>
    <t>Rescates</t>
  </si>
  <si>
    <t>Resultado del período</t>
  </si>
  <si>
    <t>SALDO AL FINAL DEL PERÍODO</t>
  </si>
  <si>
    <t>ESTADO DE FLUJO DE EFECTIVO</t>
  </si>
  <si>
    <t>CONCEPTO</t>
  </si>
  <si>
    <t>Efectivo al inicio del periodo</t>
  </si>
  <si>
    <t>Causas de las variaciones del efectivo</t>
  </si>
  <si>
    <t>Actividades Operativas</t>
  </si>
  <si>
    <t>Ganancia ordinaria del período</t>
  </si>
  <si>
    <t>Matriculación</t>
  </si>
  <si>
    <t>Cambios en activos y pasivos operativos</t>
  </si>
  <si>
    <t>Compra de Instrumentos</t>
  </si>
  <si>
    <t>Comisiones pagadas</t>
  </si>
  <si>
    <t>Vencimiento de Instrumentos</t>
  </si>
  <si>
    <t>Ventas de Instrumentos</t>
  </si>
  <si>
    <t>Aumento (Disminución) en Otros Pasivos</t>
  </si>
  <si>
    <t>Flujo neto de efectivo generado por actividades operativas</t>
  </si>
  <si>
    <t>Actividades de financiación</t>
  </si>
  <si>
    <t xml:space="preserve">Rescates </t>
  </si>
  <si>
    <t>Flujo neto de efectivo generado por (utilizado) en actividades de financiación</t>
  </si>
  <si>
    <t>Saldo Final de efectivo</t>
  </si>
  <si>
    <t>NOTAS A LOS ESTADOS FINANCIEROS</t>
  </si>
  <si>
    <t>1) Información Básica del Fondo</t>
  </si>
  <si>
    <t>LA ADMINISTRADORA será responsable de la administración del FONDO MUTUO PARA TODOS RENTA FIJA EN GUARANÍES, que en adelante se denominará FONDO PARA TODOS, registrado en la Comisión Nacional de Valores de conformidad con la Resolución N.º 51 E/21 de fecha 20 de diciembre del 2021, el cual se regirá por el REGLAMENTO INTERNO, aprobado por Resolución 51 E/21 de fecha 20 de diciembre del 2021. El objeto del FONDO PARA TODOS será invertir en instrumentos de deuda. Está dirigido a personas físicas y jurídicas con horizonte de inversión acordes con la política de inversión del fondo. El riesgo del inversionista estará determinado por la naturaleza de los instrumentos en los que se inviertan los activos del FONDO PARA TODOS, de acuerdo con lo expuesto en la política de inversiones y diversificación de estas.</t>
  </si>
  <si>
    <t>2) Información sobre la Administradora</t>
  </si>
  <si>
    <t xml:space="preserve">    2.1) Información General</t>
  </si>
  <si>
    <r>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t>
    </r>
    <r>
      <rPr>
        <b/>
        <sz val="11"/>
        <color theme="1"/>
        <rFont val="Gantari"/>
      </rPr>
      <t xml:space="preserve"> </t>
    </r>
    <r>
      <rPr>
        <sz val="11"/>
        <color theme="1"/>
        <rFont val="Gantari"/>
      </rPr>
      <t>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r>
  </si>
  <si>
    <t xml:space="preserve">    2.2) Entidad encargada de la Custodia</t>
  </si>
  <si>
    <t>Cadiem AFPISA, es la encargada de la custodia de activos del Fondo. Todos los títulos físicos son resguardados en la caja de Valores del Paraguay.</t>
  </si>
  <si>
    <t>3) Criterios Contables Aplicados</t>
  </si>
  <si>
    <t>Los estados financieros se han preparado de acuerdo con normas contables y criterios de valuación dictados por la Superintendencia de Valores y con normas de información financiera vigentes en el Paraguay dictadas por el Consejo de Contadores Públicos del Paraguay.</t>
  </si>
  <si>
    <t xml:space="preserve">El período que cubre los Estados Contables es del 01 de enero al 30 de Junio de 2026 de forma comparativa con el mismo periodo del año anterior. </t>
  </si>
  <si>
    <t>No se incurrió en ningún cambio de procedimientos en la aplicación contable y/o estimación contable en referencia a los Estados Contables anteriores al presente.</t>
  </si>
  <si>
    <t>La valorización de las inversiones aplicadas en el fondo están constituidas por el valor de compra más el devengado a la fecha de cada periodo informado.</t>
  </si>
  <si>
    <t>La entidad aplica el principio de lo devengado para el reconocimiento de los ingresos y la imputación de costos.</t>
  </si>
  <si>
    <t>Los resultados por ajuste de precio o venta de inversiones sobre la par, si hubieran, se reconocen como ingresos extraordinarios.</t>
  </si>
  <si>
    <t>El informe corresponde al Fondo Mutuo Disponible Renta Fija en Guaraníes, por ende las operaciones están realizadas exclusivamente en moneda local.</t>
  </si>
  <si>
    <t>Tipo de cambio DNIT</t>
  </si>
  <si>
    <t>Tipo de cambio comprador</t>
  </si>
  <si>
    <t xml:space="preserve">Tipo de cambio vendedor       </t>
  </si>
  <si>
    <t>Tipo de cambio BCP</t>
  </si>
  <si>
    <t>Tipo de cambio único</t>
  </si>
  <si>
    <t>Las partidas de activos y pasivos en moneda extranjera fueron valuadas al tipo de cambio de cierre proporcionado por la Dirección Nacional de Ingresos Tributarios (DNIT), hasta el mes de diciembre del 2024, el cual no difiere significativamente respecto del vigente en el mercado libre de cambios, y de acuerdo a la Resolución SV. SG.N° 00003/2024 se considera la cotización Referencial Mensual, publicada por el Banco Central del Paraguay.</t>
  </si>
  <si>
    <t>a) Posición en Moneda Extranjera:</t>
  </si>
  <si>
    <r>
      <t xml:space="preserve">El Fondo Mutuo solo opera en moneda local, por eso no cuenta con reporte sobre </t>
    </r>
    <r>
      <rPr>
        <i/>
        <u/>
        <sz val="11"/>
        <color theme="1"/>
        <rFont val="Gantari"/>
      </rPr>
      <t>Posición en Moneda Extranjera.</t>
    </r>
  </si>
  <si>
    <t>b) Diferencia de Cambio en Moneda Extranjera:</t>
  </si>
  <si>
    <r>
      <t xml:space="preserve">El Fondo Mutuo opera de forma exclusiva en moneda local, razón por la cual no arroja con </t>
    </r>
    <r>
      <rPr>
        <i/>
        <u/>
        <sz val="11"/>
        <color theme="1"/>
        <rFont val="Gantari"/>
      </rPr>
      <t>Diferencia de Cambio en Moneda Extranjera</t>
    </r>
  </si>
  <si>
    <t>C) Gastos Operacionales y comisión de la Sociedad Administradora:</t>
  </si>
  <si>
    <t>La comisión de administración que se está utilizando es de 3,3% anual IVA incluido. Esta comisión se calcula diariamente de los fondos bajo manejo y se pagan mensualmente a la administradora, generalmente el primer día hábil siguiente al cierre del mes anterior.</t>
  </si>
  <si>
    <t>Comisión por Administración</t>
  </si>
  <si>
    <t>TOTAL</t>
  </si>
  <si>
    <t>_Información Estadística</t>
  </si>
  <si>
    <t>MES</t>
  </si>
  <si>
    <t>VALOR CUOTA</t>
  </si>
  <si>
    <t>PATRIMONIO NETO DEL FONDO</t>
  </si>
  <si>
    <t>N° DE PARTICIPES</t>
  </si>
  <si>
    <t>1er. TRIMESTRE</t>
  </si>
  <si>
    <t>Enero</t>
  </si>
  <si>
    <t>Febrero</t>
  </si>
  <si>
    <t>Marzo</t>
  </si>
  <si>
    <t>2do. TRIMESTRE</t>
  </si>
  <si>
    <t>Abril</t>
  </si>
  <si>
    <t>Mayo</t>
  </si>
  <si>
    <t>Junio</t>
  </si>
  <si>
    <t>4) Composición de las Cuentas</t>
  </si>
  <si>
    <r>
      <t xml:space="preserve">    </t>
    </r>
    <r>
      <rPr>
        <b/>
        <sz val="11"/>
        <color theme="1"/>
        <rFont val="Gantari"/>
      </rPr>
      <t xml:space="preserve">4.1) </t>
    </r>
    <r>
      <rPr>
        <b/>
        <u/>
        <sz val="11"/>
        <color theme="1"/>
        <rFont val="Gantari"/>
      </rPr>
      <t>Disponibilidades:</t>
    </r>
    <r>
      <rPr>
        <sz val="11"/>
        <color theme="1"/>
        <rFont val="Gantari"/>
      </rPr>
      <t xml:space="preserve"> Esta cuenta esta compuesta por los saldos en los bancos a la fecha de estos estados financieros</t>
    </r>
  </si>
  <si>
    <t>CUENTAS</t>
  </si>
  <si>
    <t>Ueno Bank S.A</t>
  </si>
  <si>
    <t>Banco Continental S.A.E.C.A.</t>
  </si>
  <si>
    <r>
      <t xml:space="preserve">    </t>
    </r>
    <r>
      <rPr>
        <b/>
        <sz val="11"/>
        <color theme="1"/>
        <rFont val="Gantari"/>
      </rPr>
      <t xml:space="preserve">4.2) </t>
    </r>
    <r>
      <rPr>
        <b/>
        <u/>
        <sz val="11"/>
        <color theme="1"/>
        <rFont val="Gantari"/>
      </rPr>
      <t>Acreedores por Operación:</t>
    </r>
    <r>
      <rPr>
        <sz val="11"/>
        <color theme="1"/>
        <rFont val="Gantari"/>
      </rPr>
      <t xml:space="preserve"> Corresponde al cobro por matriculación que le cobra por única vez a cada cuotapartista</t>
    </r>
  </si>
  <si>
    <r>
      <t xml:space="preserve">    </t>
    </r>
    <r>
      <rPr>
        <b/>
        <sz val="11"/>
        <color theme="1"/>
        <rFont val="Gantari"/>
      </rPr>
      <t xml:space="preserve">4.3) </t>
    </r>
    <r>
      <rPr>
        <b/>
        <u/>
        <sz val="11"/>
        <color theme="1"/>
        <rFont val="Gantari"/>
      </rPr>
      <t>Comisión a Pagar a la Administradora</t>
    </r>
    <r>
      <rPr>
        <u/>
        <sz val="11"/>
        <color theme="1"/>
        <rFont val="Gantari"/>
      </rPr>
      <t>:</t>
    </r>
    <r>
      <rPr>
        <sz val="11"/>
        <color theme="1"/>
        <rFont val="Gantari"/>
      </rPr>
      <t xml:space="preserve"> Esta compuesta por los saldos de las comisiones por administración del fondo del mes.</t>
    </r>
  </si>
  <si>
    <r>
      <t xml:space="preserve">    </t>
    </r>
    <r>
      <rPr>
        <b/>
        <sz val="11"/>
        <color theme="1"/>
        <rFont val="Gantari"/>
      </rPr>
      <t xml:space="preserve">4.4) </t>
    </r>
    <r>
      <rPr>
        <b/>
        <u/>
        <sz val="11"/>
        <color theme="1"/>
        <rFont val="Gantari"/>
      </rPr>
      <t>Resultado por Tenencia de Inversiones</t>
    </r>
    <r>
      <rPr>
        <u/>
        <sz val="11"/>
        <color theme="1"/>
        <rFont val="Gantari"/>
      </rPr>
      <t>:</t>
    </r>
    <r>
      <rPr>
        <sz val="11"/>
        <color theme="1"/>
        <rFont val="Gantari"/>
      </rPr>
      <t xml:space="preserve"> Esta cuenta se compone por el rendimiento de las inversiones de títulos en el período, con resultados negativos por constituir inversiones con vencimientos múltiples en el período.</t>
    </r>
  </si>
  <si>
    <t>Resultado por Tenencia</t>
  </si>
  <si>
    <r>
      <t xml:space="preserve">    </t>
    </r>
    <r>
      <rPr>
        <b/>
        <sz val="11"/>
        <color theme="1"/>
        <rFont val="Gantari"/>
      </rPr>
      <t xml:space="preserve">4.5) </t>
    </r>
    <r>
      <rPr>
        <b/>
        <u/>
        <sz val="11"/>
        <color theme="1"/>
        <rFont val="Gantari"/>
      </rPr>
      <t>Otros Ingresos / Otros Egresos</t>
    </r>
    <r>
      <rPr>
        <u/>
        <sz val="11"/>
        <color theme="1"/>
        <rFont val="Gantari"/>
      </rPr>
      <t>:</t>
    </r>
    <r>
      <rPr>
        <sz val="11"/>
        <color theme="1"/>
        <rFont val="Gantari"/>
      </rPr>
      <t xml:space="preserve"> Esta cuenta se compone por importes que no son parte de las operaciones ordinarias.</t>
    </r>
  </si>
  <si>
    <t>OTROS INGRESOS</t>
  </si>
  <si>
    <t>Ajuste por Redondeo</t>
  </si>
  <si>
    <t>COMPOSICIÓN DE LAS INVERSIONES DEL FONDO</t>
  </si>
  <si>
    <t>Instrumento</t>
  </si>
  <si>
    <t>Emisor</t>
  </si>
  <si>
    <t>Grupo</t>
  </si>
  <si>
    <t>Sector</t>
  </si>
  <si>
    <t>País</t>
  </si>
  <si>
    <t>Fecha
Compra</t>
  </si>
  <si>
    <t>Fecha
 Vto.</t>
  </si>
  <si>
    <t>Moneda</t>
  </si>
  <si>
    <t>Monto</t>
  </si>
  <si>
    <t>Val. Compra</t>
  </si>
  <si>
    <t>Val. Contable</t>
  </si>
  <si>
    <t>Tasa</t>
  </si>
  <si>
    <t>Estado</t>
  </si>
  <si>
    <t>TOTAL INVERSIONES</t>
  </si>
  <si>
    <t>TOTAL GENERAL</t>
  </si>
  <si>
    <t>Suma de Val. Contable</t>
  </si>
  <si>
    <t>Total general</t>
  </si>
  <si>
    <t>%</t>
  </si>
  <si>
    <t>Alamo S.A.</t>
  </si>
  <si>
    <t>(en blanco)</t>
  </si>
  <si>
    <t>Alpaca S.A.</t>
  </si>
  <si>
    <t>Biotec del Paraguay S.A.</t>
  </si>
  <si>
    <t>Cementos ConcepciÃ³n S.A.E.</t>
  </si>
  <si>
    <t>Grupo Cartes Montaña</t>
  </si>
  <si>
    <t>COOFY Ltda.</t>
  </si>
  <si>
    <t>Electroban S.A.E.C.A.</t>
  </si>
  <si>
    <t>ENERSUR S.A.</t>
  </si>
  <si>
    <t>Estelar S.A.E.</t>
  </si>
  <si>
    <t>Financiera FIC S.A.E.C.A.</t>
  </si>
  <si>
    <t>Financiera Paraguayo Japonesa</t>
  </si>
  <si>
    <t>FrigorÃ­fico ConcepciÃ³n S.A.</t>
  </si>
  <si>
    <t>Grupo Vazquez S.A.E.</t>
  </si>
  <si>
    <t>INDEX S.A.C.I.</t>
  </si>
  <si>
    <t>ITTI S.A.E.C.A.</t>
  </si>
  <si>
    <t>Izaguirre Barrail Inversora S.A.E.C.A.</t>
  </si>
  <si>
    <t>Libreria y Papeleria NOVA S.A.</t>
  </si>
  <si>
    <t>Quimisur S.A.E.C.A.</t>
  </si>
  <si>
    <t>S.A.C.I. H. Petersen</t>
  </si>
  <si>
    <t>Telecel S.A.E.</t>
  </si>
  <si>
    <t>Tu Financiera S.A.E.C.A.</t>
  </si>
  <si>
    <t>UENO BANK S.A.</t>
  </si>
  <si>
    <t>Zeta Banco S.A.E.C.A.</t>
  </si>
  <si>
    <t>SOLO</t>
  </si>
  <si>
    <t>Automaq S.A.E.C.A.</t>
  </si>
  <si>
    <t>Banco Familiar S.A.E.C.A.</t>
  </si>
  <si>
    <t>Banco Itaú Paraguay S.A.</t>
  </si>
  <si>
    <t>Banco Regional S.A.E.C.A.</t>
  </si>
  <si>
    <t>Banco Rio S.A.E.C.A.</t>
  </si>
  <si>
    <t>Cementos Concepción S.A.</t>
  </si>
  <si>
    <t>GRUPO CARTES</t>
  </si>
  <si>
    <t xml:space="preserve">Financiera Paraguayo </t>
  </si>
  <si>
    <t>Finexpar S.A.E.C.A.</t>
  </si>
  <si>
    <t>Frigorífico Concepción S.A.</t>
  </si>
  <si>
    <t>Gas Corona S.A.E.C.A.</t>
  </si>
  <si>
    <t>GRUPO VAZQUEZ</t>
  </si>
  <si>
    <t>Interfisa Banco S.A.E.C.A.</t>
  </si>
  <si>
    <t xml:space="preserve">Izaguirre Barrail Inversora </t>
  </si>
  <si>
    <t>Núcleo S.A.</t>
  </si>
  <si>
    <t>Sudameris Bank S.A.E.C.A.</t>
  </si>
  <si>
    <t>Telecel S.A.</t>
  </si>
  <si>
    <t>ueno Holding S.A.E.C.A.</t>
  </si>
  <si>
    <t>Vision Banco S.A.E.C.A.</t>
  </si>
  <si>
    <t>Cuentas por Cobrar</t>
  </si>
  <si>
    <t>BONOS</t>
  </si>
  <si>
    <t>BONOS FINANCIEROS</t>
  </si>
  <si>
    <t>BONOS SUBORDINADOS</t>
  </si>
  <si>
    <t>CIDESA</t>
  </si>
  <si>
    <t>EMSA INMOBILIARIA S.A.</t>
  </si>
  <si>
    <t>NÃºcleo S.A.</t>
  </si>
  <si>
    <t>Financiero</t>
  </si>
  <si>
    <t>Comercial</t>
  </si>
  <si>
    <t>BURSATIL</t>
  </si>
  <si>
    <t>Paraguay</t>
  </si>
  <si>
    <t>11/03/2022 12:46:29</t>
  </si>
  <si>
    <t>18/03/2030</t>
  </si>
  <si>
    <t>PYG</t>
  </si>
  <si>
    <t>01/04/2022 10:38:46</t>
  </si>
  <si>
    <t>04/04/2022 09:20:49</t>
  </si>
  <si>
    <t>07/04/2022 14:19:09</t>
  </si>
  <si>
    <t>26/04/2022 12:32:58</t>
  </si>
  <si>
    <t>06/05/2022 12:21:10</t>
  </si>
  <si>
    <t>23/05/2022 14:33:26</t>
  </si>
  <si>
    <t>27/05/2022 11:55:33</t>
  </si>
  <si>
    <t>31/05/2022 12:25:57</t>
  </si>
  <si>
    <t>01/06/2022 12:33:31</t>
  </si>
  <si>
    <t>09/06/2022 12:03:25</t>
  </si>
  <si>
    <t>30/06/2022 12:26:45</t>
  </si>
  <si>
    <t>05/08/2022 12:00:50</t>
  </si>
  <si>
    <t>11/08/2022 12:39:29</t>
  </si>
  <si>
    <t>16/08/2022 13:00:18</t>
  </si>
  <si>
    <t>28/11/2023 11:18:28</t>
  </si>
  <si>
    <t>15/08/2031</t>
  </si>
  <si>
    <t>05/02/2024 10:46:20</t>
  </si>
  <si>
    <t>16/12/2030</t>
  </si>
  <si>
    <t>05/09/2024 12:58:03</t>
  </si>
  <si>
    <t>03/10/2024 12:08:41</t>
  </si>
  <si>
    <t>27/01/2025 13:40:18</t>
  </si>
  <si>
    <t>25/04/2025 10:52:57</t>
  </si>
  <si>
    <t>20/05/2025 13:29:48</t>
  </si>
  <si>
    <t>16/01/2031</t>
  </si>
  <si>
    <t>21/05/2025 12:33:29</t>
  </si>
  <si>
    <t>03/03/2026 12:49:22</t>
  </si>
  <si>
    <t>23/02/2031</t>
  </si>
  <si>
    <t>08/08/2024 17:03:44</t>
  </si>
  <si>
    <t>05/04/2027</t>
  </si>
  <si>
    <t>23/08/2022 12:45:06</t>
  </si>
  <si>
    <t>07/07/2026</t>
  </si>
  <si>
    <t>01/11/2022 13:06:08</t>
  </si>
  <si>
    <t>19/06/2029</t>
  </si>
  <si>
    <t>04/11/2022 11:19:51</t>
  </si>
  <si>
    <t>03/05/2023 11:41:04</t>
  </si>
  <si>
    <t>19/05/2023 13:15:01</t>
  </si>
  <si>
    <t>17/06/2030</t>
  </si>
  <si>
    <t>26/05/2023 12:24:04</t>
  </si>
  <si>
    <t>21/08/2029</t>
  </si>
  <si>
    <t>02/08/2023 11:59:06</t>
  </si>
  <si>
    <t>09/10/2023 12:07:10</t>
  </si>
  <si>
    <t>28/11/2023 11:13:02</t>
  </si>
  <si>
    <t>27/06/2024 14:52:44</t>
  </si>
  <si>
    <t>16/10/2029</t>
  </si>
  <si>
    <t>08/07/2024 16:14:53</t>
  </si>
  <si>
    <t>20/03/2029</t>
  </si>
  <si>
    <t>12/08/2024 12:49:07</t>
  </si>
  <si>
    <t>10/10/2024 14:30:59</t>
  </si>
  <si>
    <t>27/01/2025 13:41:33</t>
  </si>
  <si>
    <t>20/11/2029</t>
  </si>
  <si>
    <t>27/01/2025 13:46:49</t>
  </si>
  <si>
    <t>20/11/2026</t>
  </si>
  <si>
    <t>27/01/2025 13:56:40</t>
  </si>
  <si>
    <t>27/01/2025 14:38:30</t>
  </si>
  <si>
    <t>27/02/2031</t>
  </si>
  <si>
    <t>28/01/2025 12:03:11</t>
  </si>
  <si>
    <t>25/04/2025 12:37:50</t>
  </si>
  <si>
    <t>03/06/2027</t>
  </si>
  <si>
    <t>02/07/2025 09:25:38</t>
  </si>
  <si>
    <t>16/05/2031</t>
  </si>
  <si>
    <t>25/07/2025 09:31:55</t>
  </si>
  <si>
    <t>22/11/2030</t>
  </si>
  <si>
    <t>10/04/2026 09:59:45</t>
  </si>
  <si>
    <t>26/07/2033</t>
  </si>
  <si>
    <t>05/06/2026 12:20:28</t>
  </si>
  <si>
    <t>26/06/2026 15:05:46</t>
  </si>
  <si>
    <t>27/03/2030</t>
  </si>
  <si>
    <t>04/12/2024 11:25:42</t>
  </si>
  <si>
    <t>03/01/2030</t>
  </si>
  <si>
    <t>02/02/2026 11:47:32</t>
  </si>
  <si>
    <t>07/10/2027</t>
  </si>
  <si>
    <t>05/06/2026 12:06:52</t>
  </si>
  <si>
    <t>05/06/2026 12:10:54</t>
  </si>
  <si>
    <t>04/01/2029</t>
  </si>
  <si>
    <t>20/10/2025 09:48:46</t>
  </si>
  <si>
    <t>03/01/2029</t>
  </si>
  <si>
    <t>23/01/2025 13:31:29</t>
  </si>
  <si>
    <t>24/08/2027</t>
  </si>
  <si>
    <t>27/01/2025 13:37:09</t>
  </si>
  <si>
    <t>20/05/2025 12:18:18</t>
  </si>
  <si>
    <t>26/08/2026</t>
  </si>
  <si>
    <t>18/05/2022 12:47:40</t>
  </si>
  <si>
    <t>24/04/2029</t>
  </si>
  <si>
    <t>24/05/2022 15:24:02</t>
  </si>
  <si>
    <t>26/05/2022 12:09:05</t>
  </si>
  <si>
    <t>27/05/2022 12:56:56</t>
  </si>
  <si>
    <t>27/05/2022 13:02:57</t>
  </si>
  <si>
    <t>08/06/2022 12:39:31</t>
  </si>
  <si>
    <t>10/06/2022 12:16:59</t>
  </si>
  <si>
    <t>05/07/2022 14:10:36</t>
  </si>
  <si>
    <t>03/10/2023 14:40:29</t>
  </si>
  <si>
    <t>18/10/2023 14:47:02</t>
  </si>
  <si>
    <t>16/05/2028</t>
  </si>
  <si>
    <t>30/10/2023 14:36:33</t>
  </si>
  <si>
    <t>23/11/2023 14:32:48</t>
  </si>
  <si>
    <t>05/03/2024 11:35:55</t>
  </si>
  <si>
    <t>21/01/2031</t>
  </si>
  <si>
    <t>05/03/2024 15:34:04</t>
  </si>
  <si>
    <t>07/03/2024 10:17:44</t>
  </si>
  <si>
    <t>11/03/2024 11:54:05</t>
  </si>
  <si>
    <t>18/10/2024 12:57:13</t>
  </si>
  <si>
    <t>18/10/2024 12:58:22</t>
  </si>
  <si>
    <t>14/11/2024 11:17:50</t>
  </si>
  <si>
    <t>10/02/2025 10:47:05</t>
  </si>
  <si>
    <t>20/05/2025 13:16:10</t>
  </si>
  <si>
    <t>20/05/2025 13:20:43</t>
  </si>
  <si>
    <t>10/07/2025 10:15:25</t>
  </si>
  <si>
    <t>26/06/2026 15:01:41</t>
  </si>
  <si>
    <t>19/12/2031</t>
  </si>
  <si>
    <t>27/03/2026 09:48:54</t>
  </si>
  <si>
    <t>20/07/2028</t>
  </si>
  <si>
    <t>05/06/2026 12:17:24</t>
  </si>
  <si>
    <t>11/05/2029</t>
  </si>
  <si>
    <t>19/05/2022 12:33:27</t>
  </si>
  <si>
    <t>27/06/2028</t>
  </si>
  <si>
    <t>02/06/2022 12:45:09</t>
  </si>
  <si>
    <t>03/06/2022 12:41:30</t>
  </si>
  <si>
    <t>06/06/2022 12:57:44</t>
  </si>
  <si>
    <t>09/06/2022 12:11:13</t>
  </si>
  <si>
    <t>01/07/2022 14:47:32</t>
  </si>
  <si>
    <t>04/07/2022 12:06:03</t>
  </si>
  <si>
    <t>10/08/2022 12:00:41</t>
  </si>
  <si>
    <t>17/08/2022 12:51:40</t>
  </si>
  <si>
    <t>30/08/2022 12:07:04</t>
  </si>
  <si>
    <t>02/09/2022 12:32:00</t>
  </si>
  <si>
    <t>01/06/2023 13:17:04</t>
  </si>
  <si>
    <t>06/03/2024 11:36:07</t>
  </si>
  <si>
    <t>24/04/2024 10:28:27</t>
  </si>
  <si>
    <t>28/06/2028</t>
  </si>
  <si>
    <t>03/10/2024 12:05:18</t>
  </si>
  <si>
    <t>01/07/2026</t>
  </si>
  <si>
    <t>14/10/2024 15:27:58</t>
  </si>
  <si>
    <t>14/11/2024 11:16:46</t>
  </si>
  <si>
    <t>20/02/2025 11:23:59</t>
  </si>
  <si>
    <t>21/08/2025 09:39:09</t>
  </si>
  <si>
    <t>05/04/2030</t>
  </si>
  <si>
    <t>22/05/2024 14:55:43</t>
  </si>
  <si>
    <t>02/11/2028</t>
  </si>
  <si>
    <t>20/06/2024 14:33:37</t>
  </si>
  <si>
    <t>06/05/2027</t>
  </si>
  <si>
    <t>12/07/2024 14:08:10</t>
  </si>
  <si>
    <t>04/05/2028</t>
  </si>
  <si>
    <t>29/08/2024 11:30:08</t>
  </si>
  <si>
    <t>22/09/2027</t>
  </si>
  <si>
    <t>29/08/2024 11:31:08</t>
  </si>
  <si>
    <t>22/03/2028</t>
  </si>
  <si>
    <t>29/08/2024 11:32:29</t>
  </si>
  <si>
    <t>20/09/2024 14:53:22</t>
  </si>
  <si>
    <t>26/09/2024 14:34:28</t>
  </si>
  <si>
    <t>10/12/2024 11:57:02</t>
  </si>
  <si>
    <t>04/03/2025 10:25:11</t>
  </si>
  <si>
    <t>30/09/2022 12:51:01</t>
  </si>
  <si>
    <t>24/11/2031</t>
  </si>
  <si>
    <t>30/09/2022 12:58:48</t>
  </si>
  <si>
    <t>12/10/2022 12:42:25</t>
  </si>
  <si>
    <t>14/10/2022 14:32:51</t>
  </si>
  <si>
    <t>06/12/2022 14:50:27</t>
  </si>
  <si>
    <t>21/06/2029</t>
  </si>
  <si>
    <t>22/12/2022 11:44:40</t>
  </si>
  <si>
    <t>20/03/2023 12:52:43</t>
  </si>
  <si>
    <t>11/04/2023 12:17:10</t>
  </si>
  <si>
    <t>20/04/2023 12:53:00</t>
  </si>
  <si>
    <t>24/04/2023 15:23:57</t>
  </si>
  <si>
    <t>29/01/2027</t>
  </si>
  <si>
    <t>27/04/2023 11:54:36</t>
  </si>
  <si>
    <t>27/11/2031</t>
  </si>
  <si>
    <t>04/07/2023 15:21:37</t>
  </si>
  <si>
    <t>19/05/2027</t>
  </si>
  <si>
    <t>19/07/2023 12:18:54</t>
  </si>
  <si>
    <t>06/10/2023 13:01:51</t>
  </si>
  <si>
    <t>23/11/2028</t>
  </si>
  <si>
    <t>19/03/2024 11:17:30</t>
  </si>
  <si>
    <t>10/10/2024 14:16:25</t>
  </si>
  <si>
    <t>24/06/2027</t>
  </si>
  <si>
    <t>07/11/2024 13:35:51</t>
  </si>
  <si>
    <t>03/01/2025 12:44:46</t>
  </si>
  <si>
    <t>10/02/2025 10:58:00</t>
  </si>
  <si>
    <t>17/05/2028</t>
  </si>
  <si>
    <t>10/02/2025 11:05:24</t>
  </si>
  <si>
    <t>04/03/2025 10:16:42</t>
  </si>
  <si>
    <t>10/07/2025 10:06:06</t>
  </si>
  <si>
    <t>06/04/2026 11:48:25</t>
  </si>
  <si>
    <t>18/01/2024 12:03:49</t>
  </si>
  <si>
    <t>20/07/2029</t>
  </si>
  <si>
    <t>15/02/2024 12:08:49</t>
  </si>
  <si>
    <t>20/02/2030</t>
  </si>
  <si>
    <t>06/03/2024 11:35:19</t>
  </si>
  <si>
    <t>11/03/2024 11:50:51</t>
  </si>
  <si>
    <t>08/07/2024 16:14:12</t>
  </si>
  <si>
    <t>19/05/2028</t>
  </si>
  <si>
    <t>29/08/2024 11:33:29</t>
  </si>
  <si>
    <t>04/10/2027</t>
  </si>
  <si>
    <t>08/11/2024 11:14:23</t>
  </si>
  <si>
    <t>25/04/2025 12:00:34</t>
  </si>
  <si>
    <t>25/04/2025 12:10:11</t>
  </si>
  <si>
    <t>20/11/2028</t>
  </si>
  <si>
    <t>03/09/2025 12:02:33</t>
  </si>
  <si>
    <t>09/12/2025 17:24:00</t>
  </si>
  <si>
    <t>07/06/2027</t>
  </si>
  <si>
    <t>09/12/2025 17:29:24</t>
  </si>
  <si>
    <t>10/11/2027</t>
  </si>
  <si>
    <t>13/01/2026 11:19:53</t>
  </si>
  <si>
    <t>20/07/2027</t>
  </si>
  <si>
    <t>18/02/2026 09:54:53</t>
  </si>
  <si>
    <t>05/06/2026 12:14:30</t>
  </si>
  <si>
    <t>20/05/2031</t>
  </si>
  <si>
    <t>26/06/2026 15:08:02</t>
  </si>
  <si>
    <t>27/05/2029</t>
  </si>
  <si>
    <t>08/07/2025 10:00:44</t>
  </si>
  <si>
    <t>28/06/2035</t>
  </si>
  <si>
    <t>06/08/2025 10:13:45</t>
  </si>
  <si>
    <t>02/07/2032</t>
  </si>
  <si>
    <t>26/08/2025 09:28:14</t>
  </si>
  <si>
    <t>08/10/2025 10:20:05</t>
  </si>
  <si>
    <t>25/11/2025 12:50:50</t>
  </si>
  <si>
    <t>22/12/2025 09:38:25</t>
  </si>
  <si>
    <t>03/02/2026 11:11:44</t>
  </si>
  <si>
    <t>25/06/2026 10:00:00</t>
  </si>
  <si>
    <t>12/07/2023 12:00:16</t>
  </si>
  <si>
    <t>15/03/2027</t>
  </si>
  <si>
    <t>23/11/2023 14:33:36</t>
  </si>
  <si>
    <t>07/12/2023 12:54:32</t>
  </si>
  <si>
    <t>19/03/2024 11:25:30</t>
  </si>
  <si>
    <t>30/04/2024 09:30:35</t>
  </si>
  <si>
    <t>10/09/2029</t>
  </si>
  <si>
    <t>14/11/2024 11:12:08</t>
  </si>
  <si>
    <t>03/02/2025 11:44:05</t>
  </si>
  <si>
    <t>21/12/2022 13:55:59</t>
  </si>
  <si>
    <t>31/05/2029</t>
  </si>
  <si>
    <t>10/01/2023 12:27:30</t>
  </si>
  <si>
    <t>29/09/2028</t>
  </si>
  <si>
    <t>14/06/2023 12:46:10</t>
  </si>
  <si>
    <t>24/12/2029</t>
  </si>
  <si>
    <t>19/06/2023 13:17:03</t>
  </si>
  <si>
    <t>04/07/2023 15:20:42</t>
  </si>
  <si>
    <t>30/09/2031</t>
  </si>
  <si>
    <t>23/08/2024 13:03:31</t>
  </si>
  <si>
    <t>04/09/2024 14:56:27</t>
  </si>
  <si>
    <t>14/11/2024 11:23:04</t>
  </si>
  <si>
    <t>14/11/2024 11:24:00</t>
  </si>
  <si>
    <t>30/12/2026</t>
  </si>
  <si>
    <t>25/07/2025 09:27:21</t>
  </si>
  <si>
    <t>05/01/2026 09:43:49</t>
  </si>
  <si>
    <t>07/04/2025 09:44:34</t>
  </si>
  <si>
    <t>02/03/2032</t>
  </si>
  <si>
    <t>21/04/2025 10:59:59</t>
  </si>
  <si>
    <t>30/04/2025 11:13:20</t>
  </si>
  <si>
    <t>03/12/2025 10:30:36</t>
  </si>
  <si>
    <t>12/12/2025 10:03:05</t>
  </si>
  <si>
    <t>12/03/2026 09:47:41</t>
  </si>
  <si>
    <t>07/05/2026 09:46:35</t>
  </si>
  <si>
    <t>16/06/2023 14:32:34</t>
  </si>
  <si>
    <t>31/10/2023 12:24:15</t>
  </si>
  <si>
    <t>30/11/2023 10:55:18</t>
  </si>
  <si>
    <t>09/02/2024 13:43:12</t>
  </si>
  <si>
    <t>19/02/2024 11:22:55</t>
  </si>
  <si>
    <t>23/02/2024 11:15:20</t>
  </si>
  <si>
    <t>28/02/2024 12:42:44</t>
  </si>
  <si>
    <t>05/04/2024 12:48:54</t>
  </si>
  <si>
    <t>09/04/2024 10:16:52</t>
  </si>
  <si>
    <t>17/04/2024 12:32:15</t>
  </si>
  <si>
    <t>07/05/2024 12:45:34</t>
  </si>
  <si>
    <t>09/05/2024 11:54:47</t>
  </si>
  <si>
    <t>31/10/2024 14:50:56</t>
  </si>
  <si>
    <t>16/08/2028</t>
  </si>
  <si>
    <t>04/11/2024 09:23:00</t>
  </si>
  <si>
    <t>20/05/2025 12:26:53</t>
  </si>
  <si>
    <t>Grupo Vázquez S.A.E</t>
  </si>
  <si>
    <t>Hasta la fecha, la cartera está compuesta por el siguiente saldo, valorizado al costo histórico mas el devengado. La exposición por grupo de empresas se detalla de la siguiente manera: Grupo Cartes Montaña con un 2,65%, Grupo Vázquez 13,12% con relación al Patrimonio Total del Fondo.</t>
  </si>
  <si>
    <t>TOTAL 30/06/2026</t>
  </si>
  <si>
    <t>Intereses Financieros</t>
  </si>
  <si>
    <r>
      <t xml:space="preserve">Otros Egresos </t>
    </r>
    <r>
      <rPr>
        <b/>
        <sz val="11"/>
        <color theme="1"/>
        <rFont val="Gantari"/>
      </rPr>
      <t>(Nota 4.5)</t>
    </r>
  </si>
  <si>
    <t>OTROS EGRESOS</t>
  </si>
  <si>
    <t>BONO CORPORATIVO</t>
  </si>
  <si>
    <t>30/07/2024 15:12:32</t>
  </si>
  <si>
    <t>17/07/2028</t>
  </si>
  <si>
    <t>31/07/2024 13:10:28</t>
  </si>
  <si>
    <t>05/08/2024 15:07:57</t>
  </si>
  <si>
    <t>11/10/2024 10:49:31</t>
  </si>
  <si>
    <t>18/04/2023 11:49:55</t>
  </si>
  <si>
    <t>27/01/2026</t>
  </si>
  <si>
    <t>25/09/2023 12:28:49</t>
  </si>
  <si>
    <t>27/09/2023 15:49:49</t>
  </si>
  <si>
    <t>28/09/2023 15:45:34</t>
  </si>
  <si>
    <t>02/04/2024 15:03:08</t>
  </si>
  <si>
    <t>08/10/2024 11:56:50</t>
  </si>
  <si>
    <t>04/04/2023 14:43:45</t>
  </si>
  <si>
    <t>24/02/2026</t>
  </si>
  <si>
    <t>17/05/2023 11:50:04</t>
  </si>
  <si>
    <t>28/04/2027</t>
  </si>
  <si>
    <t>02/06/2023 13:13:59</t>
  </si>
  <si>
    <t>14/10/2027</t>
  </si>
  <si>
    <t>06/06/2023 15:12:10</t>
  </si>
  <si>
    <t>20/05/2027</t>
  </si>
  <si>
    <t>05/07/2023 14:49:16</t>
  </si>
  <si>
    <t>20/06/2028</t>
  </si>
  <si>
    <t>27/07/2023 12:48:23</t>
  </si>
  <si>
    <t>01/08/2023 12:09:11</t>
  </si>
  <si>
    <t>07/08/2023 14:36:11</t>
  </si>
  <si>
    <t>01/09/2023 14:21:38</t>
  </si>
  <si>
    <t>17/02/2028</t>
  </si>
  <si>
    <t>04/09/2023 12:28:24</t>
  </si>
  <si>
    <t>03/03/2027</t>
  </si>
  <si>
    <t>08/09/2023 14:57:41</t>
  </si>
  <si>
    <t>18/10/2023 14:47:53</t>
  </si>
  <si>
    <t>08/11/2023 11:50:21</t>
  </si>
  <si>
    <t>28/11/2023 11:15:44</t>
  </si>
  <si>
    <t>17/05/2024 10:24:25</t>
  </si>
  <si>
    <t>23/05/2024 15:06:47</t>
  </si>
  <si>
    <t>28/04/2026</t>
  </si>
  <si>
    <t>20/06/2024 14:34:22</t>
  </si>
  <si>
    <t>27/06/2024 14:58:04</t>
  </si>
  <si>
    <t>18/02/2027</t>
  </si>
  <si>
    <t>08/07/2024 16:15:48</t>
  </si>
  <si>
    <t>05/08/2024 15:09:22</t>
  </si>
  <si>
    <t>03/10/2024 12:15:20</t>
  </si>
  <si>
    <t>21/12/2027</t>
  </si>
  <si>
    <t>14/11/2024 11:09:55</t>
  </si>
  <si>
    <t>27/10/2026</t>
  </si>
  <si>
    <t>14/11/2024 11:10:48</t>
  </si>
  <si>
    <t>24/06/2025 09:09:47</t>
  </si>
  <si>
    <t>Grupo Vázquez</t>
  </si>
  <si>
    <t>05/05/2022 12:46:29</t>
  </si>
  <si>
    <t>02/08/2022 15:23:20</t>
  </si>
  <si>
    <t>02/01/2023 15:28:17</t>
  </si>
  <si>
    <t>25/03/2030</t>
  </si>
  <si>
    <t>23/11/2023 14:25:35</t>
  </si>
  <si>
    <t>02/07/2024 15:23:47</t>
  </si>
  <si>
    <t>19/08/2024 12:30:45</t>
  </si>
  <si>
    <t>10/10/2024 14:14:27</t>
  </si>
  <si>
    <t>13/01/2025 11:47:52</t>
  </si>
  <si>
    <t>17/08/2022 12:52:22</t>
  </si>
  <si>
    <t>17/03/2026</t>
  </si>
  <si>
    <t>14/12/2022 13:20:27</t>
  </si>
  <si>
    <t>18/05/2023 15:42:03</t>
  </si>
  <si>
    <t>12/06/2024 13:08:06</t>
  </si>
  <si>
    <t>21/11/2025</t>
  </si>
  <si>
    <t>27/01/2025 14:15:18</t>
  </si>
  <si>
    <t>28/05/2026</t>
  </si>
  <si>
    <t>10/02/2025 10:28:20</t>
  </si>
  <si>
    <t>25/04/2025 12:32:30</t>
  </si>
  <si>
    <t>21/10/2025</t>
  </si>
  <si>
    <t>25/04/2025 12:43:42</t>
  </si>
  <si>
    <t>Exxel Technologies S.A.E.</t>
  </si>
  <si>
    <t>08/05/2025 09:25:58</t>
  </si>
  <si>
    <t>12/05/2028</t>
  </si>
  <si>
    <t>05/06/2025 11:53:20</t>
  </si>
  <si>
    <t>10/02/2025 10:34:37</t>
  </si>
  <si>
    <t>27/05/2025 10:14:15</t>
  </si>
  <si>
    <t>01/03/2023 14:54:17</t>
  </si>
  <si>
    <t>25/10/2024 11:10:59</t>
  </si>
  <si>
    <t>21/12/2022 13:56:41</t>
  </si>
  <si>
    <t>31/08/2027</t>
  </si>
  <si>
    <t>03/03/2023 15:37:34</t>
  </si>
  <si>
    <t>30/03/2023 13:11:32</t>
  </si>
  <si>
    <t>10/05/2023 12:37:02</t>
  </si>
  <si>
    <t>16/06/2023 14:15:31</t>
  </si>
  <si>
    <t>07/07/2023 12:40:20</t>
  </si>
  <si>
    <t>31/08/2023 12:29:25</t>
  </si>
  <si>
    <t>31/10/2023 12:25:38</t>
  </si>
  <si>
    <t>16/10/2025</t>
  </si>
  <si>
    <t>02/11/2023 14:12:11</t>
  </si>
  <si>
    <t>23/03/2026</t>
  </si>
  <si>
    <t>03/11/2023 11:39:28</t>
  </si>
  <si>
    <t>01/02/2024 12:08:28</t>
  </si>
  <si>
    <t>13/03/2024 11:15:46</t>
  </si>
  <si>
    <t>06/04/2028</t>
  </si>
  <si>
    <t>29/04/2024 12:34:47</t>
  </si>
  <si>
    <t>06/05/2024 12:46:19</t>
  </si>
  <si>
    <t>07/05/2024 12:42:42</t>
  </si>
  <si>
    <t>12/07/2024 14:08:56</t>
  </si>
  <si>
    <t>14/11/2024 11:13:57</t>
  </si>
  <si>
    <t>14/11/2024 11:15:38</t>
  </si>
  <si>
    <t>16/03/2027</t>
  </si>
  <si>
    <t>10/12/2024 11:52:55</t>
  </si>
  <si>
    <t>10/12/2024 11:54:38</t>
  </si>
  <si>
    <t>10/12/2024 11:55:45</t>
  </si>
  <si>
    <t>03/02/2025 11:44:44</t>
  </si>
  <si>
    <t>18/02/2025 13:09:45</t>
  </si>
  <si>
    <t>25/02/2025 11:03:19</t>
  </si>
  <si>
    <t>18/03/2025 11:54:20</t>
  </si>
  <si>
    <t>23/11/2027</t>
  </si>
  <si>
    <t>18/03/2025 11:58:11</t>
  </si>
  <si>
    <t>27/03/2025 09:24:59</t>
  </si>
  <si>
    <t>08/01/2030</t>
  </si>
  <si>
    <t>01/04/2025 10:41:53</t>
  </si>
  <si>
    <t>09/04/2025 11:46:25</t>
  </si>
  <si>
    <t>18/07/2024 15:28:30</t>
  </si>
  <si>
    <t>10/07/2025</t>
  </si>
  <si>
    <t>23/07/2024 15:40:32</t>
  </si>
  <si>
    <t>19/06/2023 13:16:11</t>
  </si>
  <si>
    <t>29/06/2026</t>
  </si>
  <si>
    <t>10/08/2023 12:26:32</t>
  </si>
  <si>
    <t>18/09/2023 14:29:12</t>
  </si>
  <si>
    <t>28/09/2023 15:47:38</t>
  </si>
  <si>
    <t>08/01/2024 12:33:00</t>
  </si>
  <si>
    <t>10/10/2024 14:29:46</t>
  </si>
  <si>
    <t>10/02/2025 10:50:16</t>
  </si>
  <si>
    <t>11/04/2025 09:55:42</t>
  </si>
  <si>
    <t>13/06/2025 10:56:14</t>
  </si>
  <si>
    <t>05/06/2023 14:52:50</t>
  </si>
  <si>
    <t>08/03/2022 15:48:52</t>
  </si>
  <si>
    <t>03/11/2025</t>
  </si>
  <si>
    <t>31/03/2022 13:04:26</t>
  </si>
  <si>
    <t>04/04/2022 09:19:49</t>
  </si>
  <si>
    <t>10/05/2022 12:42:07</t>
  </si>
  <si>
    <t>18/05/2022 12:36:27</t>
  </si>
  <si>
    <t>03/06/2022 13:03:20</t>
  </si>
  <si>
    <t>22/01/2026</t>
  </si>
  <si>
    <t>08/06/2022 11:19:23</t>
  </si>
  <si>
    <t>30/06/2022 12:30:30</t>
  </si>
  <si>
    <t>08/07/2022 15:05:42</t>
  </si>
  <si>
    <t>02/04/2026</t>
  </si>
  <si>
    <t>04/08/2022 15:08:43</t>
  </si>
  <si>
    <t>24/08/2022 12:49:06</t>
  </si>
  <si>
    <t>12/09/2022 12:57:25</t>
  </si>
  <si>
    <t>10/10/2022 12:38:08</t>
  </si>
  <si>
    <t>11/11/2022 12:16:58</t>
  </si>
  <si>
    <t>06/12/2022 14:51:18</t>
  </si>
  <si>
    <t>13/12/2022 12:08:31</t>
  </si>
  <si>
    <t>13/01/2023 12:18:05</t>
  </si>
  <si>
    <t>04/05/2023 15:09:37</t>
  </si>
  <si>
    <t>11/05/2023 12:17:55</t>
  </si>
  <si>
    <t>12/05/2023 12:51:45</t>
  </si>
  <si>
    <t>25/05/2023 14:33:32</t>
  </si>
  <si>
    <t>07/06/2023 13:00:41</t>
  </si>
  <si>
    <t>28/06/2023 13:05:51</t>
  </si>
  <si>
    <t>28/07/2023 13:07:33</t>
  </si>
  <si>
    <t>08/08/2023 12:35:18</t>
  </si>
  <si>
    <t>11/09/2023 12:07:25</t>
  </si>
  <si>
    <t>06/10/2023 13:01:04</t>
  </si>
  <si>
    <t>12/04/2024 11:23:47</t>
  </si>
  <si>
    <t>13/05/2024 10:06:36</t>
  </si>
  <si>
    <t>07/02/2025 13:35:57</t>
  </si>
  <si>
    <t>06/09/2027</t>
  </si>
  <si>
    <t>07/02/2025 13:39:22</t>
  </si>
  <si>
    <t>25/04/2025 11:25:55</t>
  </si>
  <si>
    <t>25/06/2025 11:50:22</t>
  </si>
  <si>
    <t>26/06/2025 15:34:33</t>
  </si>
  <si>
    <t>24/01/2023 11:27:03</t>
  </si>
  <si>
    <t>02/02/2028</t>
  </si>
  <si>
    <t>02/02/2023 15:38:22</t>
  </si>
  <si>
    <t>05/04/2023 13:20:14</t>
  </si>
  <si>
    <t>17/01/2031</t>
  </si>
  <si>
    <t>04/06/2024 10:40:01</t>
  </si>
  <si>
    <t>12/09/2024 13:07:54</t>
  </si>
  <si>
    <t>31/05/2022 12:31:45</t>
  </si>
  <si>
    <t>29/05/2026</t>
  </si>
  <si>
    <t>01/06/2022 12:33:27</t>
  </si>
  <si>
    <t>03/06/2022 12:41:36</t>
  </si>
  <si>
    <t>03/03/2023 15:36:53</t>
  </si>
  <si>
    <t>07/11/2023 14:13:30</t>
  </si>
  <si>
    <t>10/05/2024 10:32:59</t>
  </si>
  <si>
    <t>10/10/2024 14:17:58</t>
  </si>
  <si>
    <t>14/11/2024 11:20:55</t>
  </si>
  <si>
    <t>19/12/2024 10:10:56</t>
  </si>
  <si>
    <t>03/02/2025 11:43:17</t>
  </si>
  <si>
    <t>04/03/2025 10:19:47</t>
  </si>
  <si>
    <t>12/03/2025 09:52:09</t>
  </si>
  <si>
    <t>30/06/2022 12:57:40</t>
  </si>
  <si>
    <t>10/02/2026</t>
  </si>
  <si>
    <t>Hasta la fecha, la cartera está compuesta por el siguiente saldo, valorizado al costo histórico mas el devengado. La exposición por grupo de empresas se detalla de la siguiente manera: Grupo Vázquez con un 20,53% con relación al Patrimonio Total del Fondo.</t>
  </si>
  <si>
    <r>
      <t xml:space="preserve">    4.5) Cuentas por cobrar: </t>
    </r>
    <r>
      <rPr>
        <sz val="11"/>
        <color theme="1"/>
        <rFont val="Gantari"/>
      </rPr>
      <t>Esta compuesta por los siguientes saldos:</t>
    </r>
  </si>
  <si>
    <t>Vto. Cupones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</si>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</sst>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43" formatCode="_ * #,##0.00_ ;_ * \-#,##0.00_ ;_ * &quot;-&quot;??_ ;_ @_ "/>
    <numFmt numFmtId="164" formatCode="_-* #,##0.00_-;\-* #,##0.00_-;_-* &quot;-&quot;??_-;_-@_-"/>
    <numFmt numFmtId="165" formatCode="_ * #,##0.000000_ ;_ * \-#,##0.000000_ ;_ * &quot;-&quot;_ ;_ @_ "/>
    <numFmt numFmtId="166" formatCode="_ * #,##0.00_ ;_ * \-#,##0.00_ ;_ * &quot;-&quot;_ ;_ @_ "/>
    <numFmt numFmtId="167" formatCode="dd\ mmmmm\ yyyy"/>
    <numFmt numFmtId="168" formatCode="_ * #,##0.000000_ ;_ * \-#,##0.000000_ ;_ * &quot;-&quot;??????_ ;_ @_ "/>
    <numFmt numFmtId="169" formatCode="_(* #,##0.00_);_(* \(#,##0.00\);_(* &quot;-&quot;??_);_(@_)"/>
    <numFmt numFmtId="170" formatCode="#,##0.00#;\(#,##0.00#\-\)"/>
    <numFmt numFmtId="171" formatCode="#,##0.0000000000"/>
    <numFmt numFmtId="172" formatCode="_(* #,##0.00_);_(* \(#,##0.00\);_(* &quot;-&quot;_);_(@_)"/>
    <numFmt numFmtId="173" formatCode="_(* #,##0_);_(* \(#,##0\);_(* &quot;-&quot;_);_(@_)"/>
    <numFmt numFmtId="174" formatCode="d/mm/yyyy"/>
  </numFmts>
  <fonts count="27">
    <font>
      <sz val="11"/>
      <color theme="1"/>
      <name val="Calibri"/>
      <family val="2"/>
      <scheme val="minor"/>
    </font>
    <font>
      <sz val="11"/>
      <color theme="1"/>
      <name val="Calibri"/>
      <family val="2"/>
      <scheme val="minor"/>
    </font>
    <font>
      <sz val="10"/>
      <name val="Arial"/>
      <family val="2"/>
    </font>
    <font>
      <sz val="10"/>
      <name val="Verdana"/>
      <family val="2"/>
    </font>
    <font>
      <sz val="8"/>
      <name val="Verdana"/>
      <family val="2"/>
    </font>
    <font>
      <sz val="10"/>
      <color indexed="8"/>
      <name val="Arial"/>
      <family val="2"/>
    </font>
    <font>
      <u/>
      <sz val="11"/>
      <color theme="10"/>
      <name val="Calibri"/>
      <family val="2"/>
      <scheme val="minor"/>
    </font>
    <font>
      <sz val="11"/>
      <color indexed="8"/>
      <name val="Museo Sans 100"/>
      <family val="3"/>
    </font>
    <font>
      <b/>
      <sz val="11"/>
      <color theme="1"/>
      <name val="Calibri"/>
      <family val="2"/>
      <scheme val="minor"/>
    </font>
    <font>
      <sz val="11"/>
      <color theme="1"/>
      <name val="Gantari"/>
    </font>
    <font>
      <u/>
      <sz val="11"/>
      <color theme="10"/>
      <name val="Gantari"/>
    </font>
    <font>
      <sz val="11"/>
      <name val="Gantari"/>
    </font>
    <font>
      <b/>
      <sz val="11"/>
      <color indexed="72"/>
      <name val="Gantari"/>
    </font>
    <font>
      <b/>
      <sz val="11"/>
      <name val="Gantari"/>
    </font>
    <font>
      <sz val="11"/>
      <color indexed="8"/>
      <name val="Gantari"/>
    </font>
    <font>
      <b/>
      <sz val="11"/>
      <color theme="1"/>
      <name val="Gantari"/>
    </font>
    <font>
      <b/>
      <u/>
      <sz val="11"/>
      <color theme="1"/>
      <name val="Gantari"/>
    </font>
    <font>
      <i/>
      <u/>
      <sz val="11"/>
      <color theme="1"/>
      <name val="Gantari"/>
    </font>
    <font>
      <sz val="11"/>
      <color rgb="FF000000"/>
      <name val="Gantari"/>
    </font>
    <font>
      <u/>
      <sz val="11"/>
      <color theme="1"/>
      <name val="Gantari"/>
    </font>
    <font>
      <sz val="11"/>
      <color rgb="FFFF0000"/>
      <name val="Gantari"/>
    </font>
    <font>
      <b/>
      <sz val="8"/>
      <color theme="1"/>
      <name val="Gantari"/>
    </font>
    <font>
      <b/>
      <sz val="11"/>
      <color rgb="FF000000"/>
      <name val="Gantari"/>
    </font>
    <font>
      <b/>
      <sz val="8"/>
      <color indexed="72"/>
      <name val="Gantari"/>
    </font>
    <font>
      <sz val="11"/>
      <color theme="1"/>
      <name val="Gantari"/>
    </font>
    <font>
      <sz val="11"/>
      <color rgb="FF000000"/>
      <name val="Gantari"/>
    </font>
    <font>
      <sz val="11"/>
      <color rgb="FF242424"/>
      <name val="Gantari"/>
    </font>
  </fonts>
  <fills count="4">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thin">
        <color theme="4" tint="0.39997558519241921"/>
      </bottom>
      <diagonal/>
    </border>
    <border>
      <left/>
      <right/>
      <top style="thin">
        <color theme="4" tint="0.39997558519241921"/>
      </top>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41" fontId="1" fillId="0" borderId="0" applyFont="0" applyFill="0" applyBorder="0" applyAlignment="0" applyProtection="0"/>
    <xf numFmtId="0" fontId="2" fillId="0" borderId="0" applyNumberFormat="0" applyFont="0" applyFill="0" applyBorder="0" applyAlignment="0" applyProtection="0"/>
    <xf numFmtId="41" fontId="1"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9" fontId="4" fillId="0" borderId="0" applyFont="0" applyFill="0" applyBorder="0" applyAlignment="0" applyProtection="0"/>
    <xf numFmtId="0" fontId="5" fillId="0" borderId="0"/>
    <xf numFmtId="0" fontId="6" fillId="0" borderId="0" applyNumberFormat="0" applyFill="0" applyBorder="0" applyAlignment="0" applyProtection="0"/>
    <xf numFmtId="9" fontId="1" fillId="0" borderId="0" applyFont="0" applyFill="0" applyBorder="0" applyAlignment="0" applyProtection="0"/>
  </cellStyleXfs>
  <cellXfs count="215">
    <xf numFmtId="0" fontId="0" fillId="0" borderId="0" xfId="0"/>
    <xf numFmtId="0" fontId="7" fillId="0" borderId="0" xfId="0" applyFont="1" applyAlignment="1">
      <alignment vertical="top"/>
    </xf>
    <xf numFmtId="41" fontId="0" fillId="0" borderId="0" xfId="1" applyFont="1"/>
    <xf numFmtId="41" fontId="8" fillId="0" borderId="0" xfId="0" applyNumberFormat="1" applyFont="1"/>
    <xf numFmtId="10" fontId="0" fillId="0" borderId="0" xfId="10" applyNumberFormat="1" applyFont="1"/>
    <xf numFmtId="0" fontId="9" fillId="0" borderId="0" xfId="0" applyFont="1"/>
    <xf numFmtId="0" fontId="11" fillId="0" borderId="0" xfId="0" applyFont="1" applyAlignment="1">
      <alignment horizontal="left" vertical="top"/>
    </xf>
    <xf numFmtId="0" fontId="13" fillId="0" borderId="14" xfId="0" applyFont="1" applyBorder="1" applyAlignment="1">
      <alignment horizontal="centerContinuous" vertical="top"/>
    </xf>
    <xf numFmtId="0" fontId="13" fillId="0" borderId="1" xfId="0" applyFont="1" applyBorder="1" applyAlignment="1">
      <alignment horizontal="centerContinuous" vertical="top"/>
    </xf>
    <xf numFmtId="167" fontId="12" fillId="0" borderId="0" xfId="0" applyNumberFormat="1" applyFont="1" applyAlignment="1">
      <alignment vertical="top"/>
    </xf>
    <xf numFmtId="14" fontId="13" fillId="0" borderId="1" xfId="0" applyNumberFormat="1" applyFont="1" applyBorder="1" applyAlignment="1">
      <alignment horizontal="centerContinuous" vertical="top"/>
    </xf>
    <xf numFmtId="0" fontId="9" fillId="0" borderId="0" xfId="0" applyFont="1" applyAlignment="1">
      <alignment wrapText="1"/>
    </xf>
    <xf numFmtId="0" fontId="12" fillId="0" borderId="1" xfId="0" applyFont="1" applyBorder="1" applyAlignment="1">
      <alignment horizontal="center" vertical="center" wrapText="1"/>
    </xf>
    <xf numFmtId="0" fontId="14" fillId="0" borderId="8" xfId="0" applyFont="1" applyBorder="1" applyAlignment="1">
      <alignment horizontal="left"/>
    </xf>
    <xf numFmtId="0" fontId="14" fillId="0" borderId="0" xfId="0" applyFont="1" applyAlignment="1">
      <alignment vertical="top"/>
    </xf>
    <xf numFmtId="0" fontId="14" fillId="0" borderId="0" xfId="0" applyFont="1" applyAlignment="1">
      <alignment horizontal="center" vertical="top"/>
    </xf>
    <xf numFmtId="14" fontId="14" fillId="0" borderId="0" xfId="0" applyNumberFormat="1" applyFont="1" applyAlignment="1">
      <alignment horizontal="center" vertical="top"/>
    </xf>
    <xf numFmtId="3" fontId="14" fillId="0" borderId="0" xfId="0" applyNumberFormat="1" applyFont="1" applyAlignment="1">
      <alignment horizontal="right" vertical="top"/>
    </xf>
    <xf numFmtId="3" fontId="14" fillId="0" borderId="0" xfId="0" applyNumberFormat="1" applyFont="1" applyAlignment="1">
      <alignment vertical="top"/>
    </xf>
    <xf numFmtId="170" fontId="14" fillId="0" borderId="9" xfId="0" applyNumberFormat="1" applyFont="1" applyBorder="1" applyAlignment="1">
      <alignment horizontal="center" vertical="top"/>
    </xf>
    <xf numFmtId="0" fontId="15" fillId="0" borderId="8" xfId="0" applyFont="1" applyBorder="1"/>
    <xf numFmtId="0" fontId="15" fillId="0" borderId="0" xfId="0" applyFont="1"/>
    <xf numFmtId="41" fontId="15" fillId="0" borderId="16" xfId="1" applyFont="1" applyBorder="1" applyAlignment="1"/>
    <xf numFmtId="0" fontId="9" fillId="0" borderId="13" xfId="0" applyFont="1" applyBorder="1"/>
    <xf numFmtId="0" fontId="9" fillId="0" borderId="14" xfId="0" applyFont="1" applyBorder="1"/>
    <xf numFmtId="0" fontId="10" fillId="0" borderId="0" xfId="9" applyFont="1" applyAlignment="1"/>
    <xf numFmtId="166" fontId="9" fillId="0" borderId="0" xfId="1" applyNumberFormat="1" applyFont="1"/>
    <xf numFmtId="43" fontId="9" fillId="0" borderId="0" xfId="0" applyNumberFormat="1" applyFont="1"/>
    <xf numFmtId="0" fontId="15" fillId="0" borderId="0" xfId="0" applyFont="1" applyAlignment="1">
      <alignment horizontal="left" wrapText="1"/>
    </xf>
    <xf numFmtId="0" fontId="9" fillId="0" borderId="0" xfId="0" applyFont="1" applyAlignment="1">
      <alignment vertical="top" wrapText="1"/>
    </xf>
    <xf numFmtId="0" fontId="15" fillId="0" borderId="0" xfId="0" applyFont="1" applyAlignment="1">
      <alignment horizontal="left" vertical="center" wrapText="1"/>
    </xf>
    <xf numFmtId="0" fontId="9" fillId="0" borderId="0" xfId="0" applyFont="1" applyAlignment="1">
      <alignment horizontal="left" wrapText="1"/>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15" fillId="0" borderId="0" xfId="0" applyFont="1" applyAlignment="1">
      <alignment wrapText="1"/>
    </xf>
    <xf numFmtId="41" fontId="9" fillId="0" borderId="2" xfId="1" applyFont="1" applyBorder="1" applyAlignment="1">
      <alignment horizontal="center" vertical="center"/>
    </xf>
    <xf numFmtId="41" fontId="9" fillId="0" borderId="4" xfId="1" applyFont="1" applyBorder="1" applyAlignment="1">
      <alignment horizontal="center" vertical="center"/>
    </xf>
    <xf numFmtId="41" fontId="15" fillId="0" borderId="1" xfId="1" applyFont="1" applyBorder="1" applyAlignment="1">
      <alignment horizontal="center" vertical="center"/>
    </xf>
    <xf numFmtId="0" fontId="15" fillId="0" borderId="1" xfId="0" applyFont="1" applyBorder="1" applyAlignment="1">
      <alignment horizontal="center" vertical="center" wrapText="1"/>
    </xf>
    <xf numFmtId="0" fontId="15" fillId="0" borderId="10" xfId="0" applyFont="1" applyBorder="1"/>
    <xf numFmtId="0" fontId="15" fillId="0" borderId="6" xfId="0" applyFont="1" applyBorder="1"/>
    <xf numFmtId="0" fontId="15" fillId="0" borderId="7" xfId="0" applyFont="1" applyBorder="1"/>
    <xf numFmtId="0" fontId="9" fillId="0" borderId="2" xfId="0" applyFont="1" applyBorder="1"/>
    <xf numFmtId="165" fontId="9" fillId="0" borderId="2" xfId="1" applyNumberFormat="1" applyFont="1" applyBorder="1" applyAlignment="1">
      <alignment horizontal="center" vertical="center"/>
    </xf>
    <xf numFmtId="0" fontId="9" fillId="0" borderId="3" xfId="0" applyFont="1" applyBorder="1"/>
    <xf numFmtId="165" fontId="9" fillId="0" borderId="3" xfId="1" applyNumberFormat="1" applyFont="1" applyBorder="1" applyAlignment="1">
      <alignment horizontal="center" vertical="center"/>
    </xf>
    <xf numFmtId="41" fontId="9" fillId="0" borderId="3" xfId="1" applyFont="1" applyBorder="1" applyAlignment="1">
      <alignment horizontal="center" vertical="center"/>
    </xf>
    <xf numFmtId="0" fontId="9" fillId="0" borderId="4" xfId="0" applyFont="1" applyBorder="1"/>
    <xf numFmtId="165" fontId="9" fillId="0" borderId="4" xfId="1" applyNumberFormat="1" applyFont="1" applyBorder="1" applyAlignment="1">
      <alignment horizontal="center" vertical="center"/>
    </xf>
    <xf numFmtId="0" fontId="15" fillId="0" borderId="2" xfId="0" applyFont="1" applyBorder="1" applyAlignment="1">
      <alignment horizontal="center" vertical="center"/>
    </xf>
    <xf numFmtId="41" fontId="9" fillId="0" borderId="2" xfId="1" applyFont="1" applyBorder="1"/>
    <xf numFmtId="41" fontId="9" fillId="0" borderId="0" xfId="1" applyFont="1" applyBorder="1"/>
    <xf numFmtId="41" fontId="9" fillId="0" borderId="0" xfId="0" applyNumberFormat="1" applyFont="1"/>
    <xf numFmtId="0" fontId="9" fillId="0" borderId="1" xfId="0" applyFont="1" applyBorder="1"/>
    <xf numFmtId="41" fontId="9" fillId="0" borderId="1" xfId="1" applyFont="1" applyBorder="1"/>
    <xf numFmtId="41" fontId="20" fillId="0" borderId="0" xfId="0" applyNumberFormat="1" applyFont="1"/>
    <xf numFmtId="0" fontId="10" fillId="0" borderId="0" xfId="9" applyFont="1"/>
    <xf numFmtId="0" fontId="15" fillId="0" borderId="1" xfId="0" applyFont="1" applyBorder="1"/>
    <xf numFmtId="0" fontId="16" fillId="0" borderId="8" xfId="0" applyFont="1" applyBorder="1"/>
    <xf numFmtId="0" fontId="9" fillId="0" borderId="8" xfId="0" applyFont="1" applyBorder="1"/>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21" fillId="0" borderId="0" xfId="0" applyFont="1" applyAlignment="1">
      <alignment horizontal="left"/>
    </xf>
    <xf numFmtId="41" fontId="9" fillId="0" borderId="0" xfId="1" applyFont="1"/>
    <xf numFmtId="0" fontId="15" fillId="0" borderId="1" xfId="0" applyFont="1" applyBorder="1" applyAlignment="1">
      <alignment horizontal="center"/>
    </xf>
    <xf numFmtId="0" fontId="15" fillId="0" borderId="2" xfId="0" applyFont="1" applyBorder="1"/>
    <xf numFmtId="0" fontId="15" fillId="0" borderId="4" xfId="0" applyFont="1" applyBorder="1"/>
    <xf numFmtId="14" fontId="15" fillId="0" borderId="1" xfId="0" applyNumberFormat="1" applyFont="1" applyBorder="1" applyAlignment="1">
      <alignment horizontal="center"/>
    </xf>
    <xf numFmtId="41" fontId="15" fillId="0" borderId="1" xfId="1" applyFont="1" applyBorder="1"/>
    <xf numFmtId="41" fontId="15" fillId="0" borderId="6" xfId="1" applyFont="1" applyBorder="1"/>
    <xf numFmtId="0" fontId="22" fillId="2" borderId="1" xfId="0" applyFont="1" applyFill="1" applyBorder="1" applyAlignment="1">
      <alignment horizontal="center" vertical="center"/>
    </xf>
    <xf numFmtId="14" fontId="22" fillId="2" borderId="0" xfId="0" applyNumberFormat="1" applyFont="1" applyFill="1" applyAlignment="1">
      <alignment horizontal="center" vertical="center"/>
    </xf>
    <xf numFmtId="0" fontId="18" fillId="2" borderId="3" xfId="0" applyFont="1" applyFill="1" applyBorder="1" applyAlignment="1">
      <alignment vertical="center"/>
    </xf>
    <xf numFmtId="41" fontId="18" fillId="2" borderId="0" xfId="1" applyFont="1" applyFill="1" applyBorder="1" applyAlignment="1">
      <alignment horizontal="center" vertical="center"/>
    </xf>
    <xf numFmtId="0" fontId="22" fillId="2" borderId="4" xfId="0" applyFont="1" applyFill="1" applyBorder="1" applyAlignment="1">
      <alignment vertical="center"/>
    </xf>
    <xf numFmtId="41" fontId="22" fillId="2" borderId="1" xfId="1" applyFont="1" applyFill="1" applyBorder="1" applyAlignment="1">
      <alignment horizontal="center" vertical="center"/>
    </xf>
    <xf numFmtId="41" fontId="22" fillId="2" borderId="0" xfId="1" applyFont="1" applyFill="1" applyBorder="1" applyAlignment="1">
      <alignment horizontal="center" vertical="center"/>
    </xf>
    <xf numFmtId="0" fontId="22" fillId="2" borderId="1" xfId="0" applyFont="1" applyFill="1" applyBorder="1" applyAlignment="1">
      <alignment vertical="center"/>
    </xf>
    <xf numFmtId="0" fontId="18" fillId="2" borderId="2" xfId="0" applyFont="1" applyFill="1" applyBorder="1" applyAlignment="1">
      <alignment vertical="center"/>
    </xf>
    <xf numFmtId="0" fontId="18" fillId="2" borderId="3" xfId="0" applyFont="1" applyFill="1" applyBorder="1" applyAlignment="1">
      <alignment horizontal="left" vertical="center"/>
    </xf>
    <xf numFmtId="165" fontId="22" fillId="2" borderId="0" xfId="1" applyNumberFormat="1" applyFont="1" applyFill="1" applyBorder="1" applyAlignment="1">
      <alignment horizontal="center" vertical="center"/>
    </xf>
    <xf numFmtId="165" fontId="22" fillId="2" borderId="1" xfId="1" applyNumberFormat="1" applyFont="1" applyFill="1" applyBorder="1" applyAlignment="1">
      <alignment horizontal="center" vertical="center"/>
    </xf>
    <xf numFmtId="165" fontId="22" fillId="0" borderId="1" xfId="1" applyNumberFormat="1" applyFont="1" applyFill="1" applyBorder="1" applyAlignment="1">
      <alignment horizontal="center" vertical="center"/>
    </xf>
    <xf numFmtId="3" fontId="23" fillId="0" borderId="0" xfId="0" applyNumberFormat="1" applyFont="1" applyAlignment="1">
      <alignment vertical="top"/>
    </xf>
    <xf numFmtId="166" fontId="9" fillId="0" borderId="0" xfId="0" applyNumberFormat="1" applyFont="1"/>
    <xf numFmtId="165" fontId="9" fillId="0" borderId="0" xfId="1" applyNumberFormat="1" applyFont="1"/>
    <xf numFmtId="168" fontId="9" fillId="0" borderId="0" xfId="0" applyNumberFormat="1" applyFont="1"/>
    <xf numFmtId="168" fontId="21" fillId="0" borderId="0" xfId="0" applyNumberFormat="1" applyFont="1" applyAlignment="1">
      <alignment horizontal="left"/>
    </xf>
    <xf numFmtId="171" fontId="23" fillId="0" borderId="0" xfId="0" applyNumberFormat="1" applyFont="1" applyAlignment="1">
      <alignment vertical="top"/>
    </xf>
    <xf numFmtId="0" fontId="0" fillId="0" borderId="8" xfId="0" applyBorder="1"/>
    <xf numFmtId="0" fontId="0" fillId="0" borderId="9" xfId="0" applyBorder="1"/>
    <xf numFmtId="10" fontId="9" fillId="0" borderId="0" xfId="10" applyNumberFormat="1" applyFont="1"/>
    <xf numFmtId="41" fontId="0" fillId="0" borderId="0" xfId="1" applyFont="1" applyBorder="1"/>
    <xf numFmtId="41" fontId="9" fillId="0" borderId="2" xfId="1" applyFont="1" applyBorder="1" applyAlignment="1"/>
    <xf numFmtId="41" fontId="9" fillId="0" borderId="3" xfId="1" applyFont="1" applyBorder="1"/>
    <xf numFmtId="41" fontId="21" fillId="0" borderId="0" xfId="1" applyFont="1" applyAlignment="1">
      <alignment horizontal="left"/>
    </xf>
    <xf numFmtId="0" fontId="15" fillId="0" borderId="13" xfId="0" applyFont="1" applyBorder="1" applyAlignment="1">
      <alignment horizontal="right"/>
    </xf>
    <xf numFmtId="0" fontId="15" fillId="0" borderId="14" xfId="0" applyFont="1" applyBorder="1" applyAlignment="1">
      <alignment horizontal="right"/>
    </xf>
    <xf numFmtId="0" fontId="15" fillId="0" borderId="16" xfId="0" applyFont="1" applyBorder="1" applyAlignment="1">
      <alignment horizontal="right"/>
    </xf>
    <xf numFmtId="0" fontId="15" fillId="0" borderId="18" xfId="0" applyFont="1" applyBorder="1" applyAlignment="1">
      <alignment horizontal="right"/>
    </xf>
    <xf numFmtId="0" fontId="9" fillId="0" borderId="17" xfId="0" applyFont="1" applyBorder="1"/>
    <xf numFmtId="14" fontId="11" fillId="0" borderId="10" xfId="0" applyNumberFormat="1"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2" borderId="4" xfId="9" applyFont="1" applyFill="1" applyBorder="1" applyAlignment="1">
      <alignment vertical="center"/>
    </xf>
    <xf numFmtId="41" fontId="18" fillId="2" borderId="2" xfId="1" applyFont="1" applyFill="1" applyBorder="1" applyAlignment="1">
      <alignment horizontal="center" vertical="center"/>
    </xf>
    <xf numFmtId="41" fontId="18" fillId="2" borderId="3" xfId="1" applyFont="1" applyFill="1" applyBorder="1" applyAlignment="1">
      <alignment horizontal="center" vertical="center"/>
    </xf>
    <xf numFmtId="41" fontId="22" fillId="0" borderId="1" xfId="1" applyFont="1" applyFill="1" applyBorder="1" applyAlignment="1">
      <alignment horizontal="center" vertical="center"/>
    </xf>
    <xf numFmtId="41" fontId="18" fillId="0" borderId="3" xfId="1" applyFont="1" applyBorder="1" applyAlignment="1">
      <alignment horizontal="center" vertical="center"/>
    </xf>
    <xf numFmtId="41" fontId="18" fillId="0" borderId="3" xfId="1" applyFont="1" applyFill="1" applyBorder="1" applyAlignment="1">
      <alignment horizontal="center" vertical="center"/>
    </xf>
    <xf numFmtId="41" fontId="18" fillId="2" borderId="4" xfId="1" applyFont="1" applyFill="1" applyBorder="1" applyAlignment="1">
      <alignment horizontal="center" vertical="center"/>
    </xf>
    <xf numFmtId="41" fontId="9" fillId="0" borderId="4" xfId="1" applyFont="1" applyBorder="1"/>
    <xf numFmtId="0" fontId="9" fillId="0" borderId="0" xfId="0" applyFont="1" applyAlignment="1">
      <alignment horizontal="left" vertical="center" wrapText="1"/>
    </xf>
    <xf numFmtId="3" fontId="9" fillId="0" borderId="0" xfId="0" applyNumberFormat="1" applyFont="1"/>
    <xf numFmtId="0" fontId="9" fillId="0" borderId="15" xfId="0" applyFont="1" applyBorder="1"/>
    <xf numFmtId="0" fontId="15" fillId="0" borderId="0" xfId="0" applyFont="1" applyAlignment="1">
      <alignment horizontal="left" vertical="center"/>
    </xf>
    <xf numFmtId="14" fontId="15" fillId="0" borderId="2" xfId="0" applyNumberFormat="1" applyFont="1" applyBorder="1"/>
    <xf numFmtId="0" fontId="9" fillId="0" borderId="10" xfId="0" applyFont="1" applyBorder="1" applyAlignment="1">
      <alignment horizontal="left" vertical="center" wrapText="1"/>
    </xf>
    <xf numFmtId="172" fontId="9" fillId="0" borderId="0" xfId="1" applyNumberFormat="1" applyFont="1" applyBorder="1" applyAlignment="1">
      <alignment horizontal="center"/>
    </xf>
    <xf numFmtId="0" fontId="15" fillId="0" borderId="5" xfId="0" applyFont="1" applyBorder="1" applyAlignment="1">
      <alignment horizontal="center" vertical="center" wrapText="1"/>
    </xf>
    <xf numFmtId="0" fontId="9" fillId="0" borderId="5" xfId="0" applyFont="1" applyBorder="1" applyAlignment="1">
      <alignment horizontal="left" vertical="center" wrapText="1"/>
    </xf>
    <xf numFmtId="0" fontId="9" fillId="0" borderId="10" xfId="0" applyFont="1" applyBorder="1"/>
    <xf numFmtId="0" fontId="15" fillId="0" borderId="4" xfId="0" applyFont="1" applyBorder="1" applyAlignment="1">
      <alignment horizontal="center" vertical="center"/>
    </xf>
    <xf numFmtId="41" fontId="15" fillId="0" borderId="4" xfId="1" applyFont="1" applyBorder="1" applyAlignment="1">
      <alignment horizontal="center" vertical="center"/>
    </xf>
    <xf numFmtId="14" fontId="11" fillId="0" borderId="13" xfId="0" applyNumberFormat="1"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172" fontId="9" fillId="0" borderId="1" xfId="1" applyNumberFormat="1" applyFont="1" applyBorder="1" applyAlignment="1">
      <alignment horizontal="center"/>
    </xf>
    <xf numFmtId="172" fontId="9" fillId="0" borderId="2" xfId="1" applyNumberFormat="1" applyFont="1" applyBorder="1" applyAlignment="1">
      <alignment horizontal="center"/>
    </xf>
    <xf numFmtId="14" fontId="15" fillId="0" borderId="1" xfId="1" applyNumberFormat="1" applyFont="1" applyBorder="1" applyAlignment="1">
      <alignment horizontal="right"/>
    </xf>
    <xf numFmtId="4" fontId="14" fillId="0" borderId="0" xfId="0" applyNumberFormat="1" applyFont="1" applyAlignment="1">
      <alignment vertical="top"/>
    </xf>
    <xf numFmtId="9" fontId="9" fillId="0" borderId="0" xfId="0" applyNumberFormat="1" applyFont="1"/>
    <xf numFmtId="173" fontId="15" fillId="0" borderId="1" xfId="1" applyNumberFormat="1" applyFont="1" applyFill="1" applyBorder="1"/>
    <xf numFmtId="173" fontId="9" fillId="0" borderId="2" xfId="1" applyNumberFormat="1" applyFont="1" applyFill="1" applyBorder="1"/>
    <xf numFmtId="173" fontId="9" fillId="0" borderId="3" xfId="1" applyNumberFormat="1" applyFont="1" applyFill="1" applyBorder="1"/>
    <xf numFmtId="173" fontId="15" fillId="0" borderId="4" xfId="1" applyNumberFormat="1" applyFont="1" applyFill="1" applyBorder="1"/>
    <xf numFmtId="173" fontId="9" fillId="0" borderId="4" xfId="1" applyNumberFormat="1" applyFont="1" applyFill="1" applyBorder="1"/>
    <xf numFmtId="173" fontId="15" fillId="0" borderId="2" xfId="0" applyNumberFormat="1" applyFont="1" applyBorder="1"/>
    <xf numFmtId="173" fontId="15" fillId="0" borderId="2" xfId="1" applyNumberFormat="1" applyFont="1" applyBorder="1"/>
    <xf numFmtId="173" fontId="15" fillId="0" borderId="3" xfId="1" applyNumberFormat="1" applyFont="1" applyBorder="1"/>
    <xf numFmtId="173" fontId="9" fillId="0" borderId="3" xfId="1" applyNumberFormat="1" applyFont="1" applyBorder="1"/>
    <xf numFmtId="173" fontId="9" fillId="0" borderId="4" xfId="1" applyNumberFormat="1" applyFont="1" applyBorder="1"/>
    <xf numFmtId="173" fontId="15" fillId="0" borderId="1" xfId="1" applyNumberFormat="1" applyFont="1" applyBorder="1" applyAlignment="1">
      <alignment horizontal="center" vertical="center" wrapText="1"/>
    </xf>
    <xf numFmtId="173" fontId="9" fillId="0" borderId="2" xfId="1" applyNumberFormat="1" applyFont="1" applyBorder="1"/>
    <xf numFmtId="173" fontId="9" fillId="0" borderId="9" xfId="1" applyNumberFormat="1" applyFont="1" applyBorder="1" applyAlignment="1">
      <alignment horizontal="center"/>
    </xf>
    <xf numFmtId="173" fontId="15" fillId="0" borderId="1" xfId="1" applyNumberFormat="1" applyFont="1" applyBorder="1" applyAlignment="1">
      <alignment horizontal="center"/>
    </xf>
    <xf numFmtId="0" fontId="15" fillId="0" borderId="0" xfId="0" applyFont="1" applyAlignment="1">
      <alignment horizontal="center" vertical="center"/>
    </xf>
    <xf numFmtId="0" fontId="0" fillId="0" borderId="0" xfId="0" pivotButton="1"/>
    <xf numFmtId="41" fontId="0" fillId="0" borderId="0" xfId="0" applyNumberFormat="1"/>
    <xf numFmtId="0" fontId="8" fillId="0" borderId="19" xfId="0" applyFont="1" applyBorder="1"/>
    <xf numFmtId="9" fontId="0" fillId="0" borderId="0" xfId="10" applyFont="1"/>
    <xf numFmtId="0" fontId="0" fillId="0" borderId="19" xfId="0" applyBorder="1"/>
    <xf numFmtId="0" fontId="0" fillId="0" borderId="20" xfId="0" applyBorder="1"/>
    <xf numFmtId="9" fontId="0" fillId="0" borderId="0" xfId="10" applyFont="1" applyFill="1"/>
    <xf numFmtId="9" fontId="8" fillId="0" borderId="19" xfId="10" applyFont="1" applyFill="1" applyBorder="1"/>
    <xf numFmtId="9" fontId="8" fillId="0" borderId="20" xfId="10" applyFont="1" applyFill="1" applyBorder="1"/>
    <xf numFmtId="41" fontId="0" fillId="0" borderId="19" xfId="1" applyFont="1" applyFill="1" applyBorder="1"/>
    <xf numFmtId="41" fontId="0" fillId="0" borderId="0" xfId="1" applyFont="1" applyFill="1"/>
    <xf numFmtId="41" fontId="0" fillId="0" borderId="20" xfId="1" applyFont="1" applyFill="1" applyBorder="1"/>
    <xf numFmtId="0" fontId="9" fillId="0" borderId="5" xfId="0" applyFont="1" applyBorder="1" applyAlignment="1">
      <alignment horizontal="left" vertical="center"/>
    </xf>
    <xf numFmtId="41" fontId="9" fillId="0" borderId="5" xfId="1" applyFont="1" applyBorder="1" applyAlignment="1">
      <alignment horizontal="center" vertical="center"/>
    </xf>
    <xf numFmtId="165" fontId="9" fillId="0" borderId="3" xfId="1" applyNumberFormat="1" applyFont="1" applyBorder="1" applyAlignment="1">
      <alignment horizontal="right" vertical="center"/>
    </xf>
    <xf numFmtId="165" fontId="9" fillId="0" borderId="2" xfId="1" applyNumberFormat="1" applyFont="1" applyBorder="1" applyAlignment="1">
      <alignment horizontal="right" vertical="center"/>
    </xf>
    <xf numFmtId="41" fontId="9" fillId="0" borderId="3" xfId="1" applyFont="1" applyBorder="1" applyAlignment="1">
      <alignment horizontal="right" vertical="center"/>
    </xf>
    <xf numFmtId="41" fontId="9" fillId="0" borderId="4" xfId="1" applyFont="1" applyBorder="1" applyAlignment="1">
      <alignment horizontal="right" vertical="center"/>
    </xf>
    <xf numFmtId="41" fontId="9" fillId="0" borderId="21" xfId="1" applyFont="1" applyBorder="1" applyAlignment="1">
      <alignment horizontal="center" vertical="center"/>
    </xf>
    <xf numFmtId="165" fontId="9" fillId="0" borderId="0" xfId="1" applyNumberFormat="1" applyFont="1" applyBorder="1" applyAlignment="1">
      <alignment horizontal="right" vertical="center"/>
    </xf>
    <xf numFmtId="41" fontId="9" fillId="0" borderId="0" xfId="1" applyFont="1" applyBorder="1" applyAlignment="1">
      <alignment horizontal="right" vertical="center"/>
    </xf>
    <xf numFmtId="41" fontId="9" fillId="0" borderId="0" xfId="1" applyFont="1" applyBorder="1" applyAlignment="1">
      <alignment horizontal="center" vertical="center"/>
    </xf>
    <xf numFmtId="164" fontId="24" fillId="0" borderId="9" xfId="0" applyNumberFormat="1" applyFont="1" applyBorder="1"/>
    <xf numFmtId="174" fontId="22" fillId="2" borderId="1" xfId="0" applyNumberFormat="1" applyFont="1" applyFill="1" applyBorder="1" applyAlignment="1">
      <alignment horizontal="center" vertical="center"/>
    </xf>
    <xf numFmtId="41" fontId="9" fillId="0" borderId="10" xfId="1" applyFont="1" applyBorder="1"/>
    <xf numFmtId="41" fontId="9" fillId="0" borderId="13" xfId="1" applyFont="1" applyBorder="1"/>
    <xf numFmtId="174" fontId="15" fillId="0" borderId="1" xfId="0" applyNumberFormat="1" applyFont="1" applyBorder="1" applyAlignment="1">
      <alignment horizontal="center" vertical="center"/>
    </xf>
    <xf numFmtId="174" fontId="15" fillId="0" borderId="2" xfId="0" applyNumberFormat="1" applyFont="1" applyBorder="1" applyAlignment="1">
      <alignment horizontal="center" vertical="center"/>
    </xf>
    <xf numFmtId="4" fontId="0" fillId="0" borderId="0" xfId="1" applyNumberFormat="1" applyFont="1" applyBorder="1"/>
    <xf numFmtId="41" fontId="15" fillId="0" borderId="0" xfId="1" applyFont="1" applyBorder="1" applyAlignment="1">
      <alignment horizontal="center" vertical="center"/>
    </xf>
    <xf numFmtId="41" fontId="26" fillId="0" borderId="0" xfId="1" applyFont="1"/>
    <xf numFmtId="164" fontId="9" fillId="0" borderId="9" xfId="0" applyNumberFormat="1" applyFont="1" applyBorder="1" applyAlignment="1">
      <alignment horizontal="right"/>
    </xf>
    <xf numFmtId="0" fontId="21" fillId="0" borderId="0" xfId="0" applyFont="1" applyAlignment="1">
      <alignment horizontal="left"/>
    </xf>
    <xf numFmtId="0" fontId="9" fillId="0" borderId="0" xfId="0" applyFont="1" applyAlignment="1">
      <alignment horizontal="center"/>
    </xf>
    <xf numFmtId="0" fontId="15" fillId="3" borderId="0" xfId="0" applyFont="1" applyFill="1" applyAlignment="1">
      <alignment horizontal="center"/>
    </xf>
    <xf numFmtId="0" fontId="16" fillId="0" borderId="0" xfId="0" applyFont="1" applyAlignment="1">
      <alignment horizontal="center"/>
    </xf>
    <xf numFmtId="0" fontId="15" fillId="0" borderId="0" xfId="0" applyFont="1" applyAlignment="1">
      <alignment horizontal="center"/>
    </xf>
    <xf numFmtId="41" fontId="15" fillId="3" borderId="0" xfId="1" applyFont="1" applyFill="1" applyAlignment="1">
      <alignment horizontal="center"/>
    </xf>
    <xf numFmtId="0" fontId="15" fillId="0" borderId="0" xfId="0" applyFont="1" applyAlignment="1">
      <alignment horizontal="center" wrapText="1"/>
    </xf>
    <xf numFmtId="0" fontId="15" fillId="0" borderId="2" xfId="0" applyFont="1" applyBorder="1" applyAlignment="1">
      <alignment horizontal="left" wrapText="1"/>
    </xf>
    <xf numFmtId="0" fontId="15" fillId="0" borderId="4" xfId="0" applyFont="1" applyBorder="1" applyAlignment="1">
      <alignment horizontal="left" wrapText="1"/>
    </xf>
    <xf numFmtId="173" fontId="15" fillId="0" borderId="2" xfId="1" applyNumberFormat="1" applyFont="1" applyFill="1" applyBorder="1" applyAlignment="1">
      <alignment horizontal="center"/>
    </xf>
    <xf numFmtId="173" fontId="15" fillId="0" borderId="4" xfId="1" applyNumberFormat="1" applyFont="1" applyFill="1" applyBorder="1" applyAlignment="1">
      <alignment horizontal="center"/>
    </xf>
    <xf numFmtId="0" fontId="9" fillId="0" borderId="0" xfId="0" applyFont="1" applyAlignment="1">
      <alignment horizontal="left" vertical="center" wrapText="1"/>
    </xf>
    <xf numFmtId="0" fontId="9" fillId="0" borderId="0" xfId="0" applyFont="1" applyAlignment="1">
      <alignment horizontal="left" vertical="top" wrapText="1"/>
    </xf>
    <xf numFmtId="0" fontId="15" fillId="0" borderId="0" xfId="0" applyFont="1" applyAlignment="1">
      <alignment horizontal="left" wrapText="1"/>
    </xf>
    <xf numFmtId="0" fontId="9" fillId="0" borderId="0" xfId="0" applyFont="1" applyAlignment="1">
      <alignment horizont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9" fillId="0" borderId="0" xfId="0" applyFont="1" applyAlignment="1">
      <alignment horizontal="left" wrapText="1"/>
    </xf>
    <xf numFmtId="0" fontId="15" fillId="0" borderId="0" xfId="0" applyFont="1" applyAlignment="1">
      <alignment horizontal="left"/>
    </xf>
    <xf numFmtId="0" fontId="16" fillId="0" borderId="0" xfId="0" applyFont="1" applyAlignment="1">
      <alignment horizontal="center" wrapText="1"/>
    </xf>
    <xf numFmtId="0" fontId="15" fillId="0" borderId="0" xfId="0" applyFont="1" applyAlignment="1">
      <alignment horizontal="left" vertical="center" wrapText="1"/>
    </xf>
    <xf numFmtId="0" fontId="15" fillId="0" borderId="16" xfId="0" applyFont="1" applyBorder="1" applyAlignment="1">
      <alignment horizontal="center"/>
    </xf>
    <xf numFmtId="14" fontId="11" fillId="0" borderId="8" xfId="0" applyNumberFormat="1" applyFont="1" applyBorder="1" applyAlignment="1">
      <alignment horizontal="left" vertical="center" wrapText="1"/>
    </xf>
    <xf numFmtId="14" fontId="11" fillId="0" borderId="0" xfId="0" applyNumberFormat="1" applyFont="1" applyAlignment="1">
      <alignment horizontal="left" vertical="center" wrapText="1"/>
    </xf>
    <xf numFmtId="14" fontId="11" fillId="0" borderId="9" xfId="0" applyNumberFormat="1" applyFont="1" applyBorder="1" applyAlignment="1">
      <alignment horizontal="left" vertical="center" wrapText="1"/>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7" xfId="0" applyFont="1" applyBorder="1" applyAlignment="1">
      <alignment horizontal="center" vertical="top"/>
    </xf>
    <xf numFmtId="14" fontId="13" fillId="0" borderId="5" xfId="0" applyNumberFormat="1" applyFont="1" applyBorder="1" applyAlignment="1">
      <alignment horizontal="center" vertical="top"/>
    </xf>
    <xf numFmtId="14" fontId="13" fillId="0" borderId="6" xfId="0" applyNumberFormat="1" applyFont="1" applyBorder="1" applyAlignment="1">
      <alignment horizontal="center" vertical="top"/>
    </xf>
    <xf numFmtId="14" fontId="13" fillId="0" borderId="7" xfId="0" applyNumberFormat="1" applyFont="1" applyBorder="1" applyAlignment="1">
      <alignment horizontal="center" vertical="top"/>
    </xf>
    <xf numFmtId="0" fontId="9" fillId="0" borderId="10" xfId="0" applyFont="1" applyBorder="1" applyAlignment="1">
      <alignment horizontal="left" vertical="center"/>
    </xf>
    <xf numFmtId="0" fontId="9" fillId="0" borderId="12" xfId="0" applyFont="1" applyBorder="1" applyAlignment="1">
      <alignment horizontal="left" vertical="center"/>
    </xf>
    <xf numFmtId="165" fontId="15" fillId="0" borderId="6" xfId="1" applyNumberFormat="1" applyFont="1" applyBorder="1"/>
    <xf numFmtId="41" fontId="25" fillId="0" borderId="0" xfId="1" applyFont="1" applyAlignment="1">
      <alignment horizontal="right"/>
    </xf>
    <xf numFmtId="165" fontId="9" fillId="0" borderId="4" xfId="1" applyNumberFormat="1" applyFont="1" applyFill="1" applyBorder="1" applyAlignment="1">
      <alignment horizontal="right" vertical="center"/>
    </xf>
  </cellXfs>
  <cellStyles count="11">
    <cellStyle name="Hipervínculo" xfId="9" builtinId="8"/>
    <cellStyle name="Millares [0]" xfId="1" builtinId="6"/>
    <cellStyle name="Millares [0] 2" xfId="3" xr:uid="{CA1E6C81-B413-441C-A440-8F99D266C71F}"/>
    <cellStyle name="Millares 2" xfId="7" xr:uid="{C7B6F4A7-0D07-4EBA-9738-8E1BDD7BAD6E}"/>
    <cellStyle name="Normal" xfId="0" builtinId="0"/>
    <cellStyle name="Normal 10" xfId="8" xr:uid="{FCE95D7B-5E7A-4FBC-9DA3-FA7A6391054A}"/>
    <cellStyle name="Normal 11" xfId="4" xr:uid="{6DEE41A6-C6CF-4935-8FD5-9AB6E42DDEBF}"/>
    <cellStyle name="Normal 2" xfId="2" xr:uid="{90BE483F-5CEF-4F2F-9D04-D05D94E5D190}"/>
    <cellStyle name="Normal 3" xfId="5" xr:uid="{AF09A1A4-806C-4584-9E84-33D92D8761AE}"/>
    <cellStyle name="Porcentaje" xfId="10" builtinId="5"/>
    <cellStyle name="Porcentaje 2" xfId="6" xr:uid="{62D33D5D-FE28-4C50-BE35-AAEFD4A4F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6111.549062615741" createdVersion="8" refreshedVersion="8" minRefreshableVersion="3" recordCount="297" xr:uid="{C23C33B3-2E1E-F24A-9A99-C8FEB5E7F784}">
  <cacheSource type="worksheet">
    <worksheetSource ref="B162:N361" sheet="NOTAS"/>
  </cacheSource>
  <cacheFields count="13">
    <cacheField name="Instrumento" numFmtId="0">
      <sharedItems/>
    </cacheField>
    <cacheField name="Emisor" numFmtId="0">
      <sharedItems count="22">
        <s v="Alamo S.A."/>
        <s v="Alpaca S.A."/>
        <s v="Biotec del Paraguay S.A."/>
        <s v="Cementos ConcepciÃ³n S.A.E."/>
        <s v="COOFY Ltda."/>
        <s v="Electroban S.A.E.C.A."/>
        <s v="ENERSUR S.A."/>
        <s v="Estelar S.A.E."/>
        <s v="Financiera FIC S.A.E.C.A."/>
        <s v="Financiera Paraguayo Japonesa"/>
        <s v="FrigorÃ­fico ConcepciÃ³n S.A."/>
        <s v="Grupo Vazquez S.A.E."/>
        <s v="INDEX S.A.C.I."/>
        <s v="ITTI S.A.E.C.A."/>
        <s v="Izaguirre Barrail Inversora S.A.E.C.A."/>
        <s v="Libreria y Papeleria NOVA S.A."/>
        <s v="Quimisur S.A.E.C.A."/>
        <s v="S.A.C.I. H. Petersen"/>
        <s v="Telecel S.A.E."/>
        <s v="Tu Financiera S.A.E.C.A."/>
        <s v="UENO BANK S.A."/>
        <s v="Zeta Banco S.A.E.C.A."/>
      </sharedItems>
    </cacheField>
    <cacheField name="Grupo" numFmtId="0">
      <sharedItems containsBlank="1" count="3">
        <m/>
        <s v="Grupo Cartes Montaña"/>
        <s v="Grupo Vazquez S.A.E."/>
      </sharedItems>
    </cacheField>
    <cacheField name="Sector" numFmtId="0">
      <sharedItems/>
    </cacheField>
    <cacheField name="País" numFmtId="0">
      <sharedItems containsBlank="1"/>
    </cacheField>
    <cacheField name="Fecha_x000a_Compra" numFmtId="0">
      <sharedItems/>
    </cacheField>
    <cacheField name="Fecha_x000a_ Vto." numFmtId="0">
      <sharedItems/>
    </cacheField>
    <cacheField name="Moneda" numFmtId="0">
      <sharedItems/>
    </cacheField>
    <cacheField name="Monto" numFmtId="41">
      <sharedItems containsSemiMixedTypes="0" containsString="0" containsNumber="1" minValue="1369748" maxValue="4361260277"/>
    </cacheField>
    <cacheField name="Val. Compra" numFmtId="41">
      <sharedItems containsSemiMixedTypes="0" containsString="0" containsNumber="1" containsInteger="1" minValue="999998" maxValue="3013808221"/>
    </cacheField>
    <cacheField name="Val. Contable" numFmtId="41">
      <sharedItems containsSemiMixedTypes="0" containsString="0" containsNumber="1" minValue="1000254.69" maxValue="3096723977.1900001"/>
    </cacheField>
    <cacheField name="Tasa" numFmtId="0">
      <sharedItems containsSemiMixedTypes="0" containsString="0" containsNumber="1" minValue="6.7" maxValue="100.25"/>
    </cacheField>
    <cacheField name="Estado" numFmtId="0">
      <sharedItems count="1">
        <s v="ACTIV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7">
  <r>
    <s v="BONOS"/>
    <x v="0"/>
    <x v="0"/>
    <s v="Comercial"/>
    <m/>
    <s v="30/07/2024 15:12:32"/>
    <s v="17/07/2028"/>
    <s v="PYG"/>
    <n v="243916928"/>
    <n v="172063638"/>
    <n v="174789242.12"/>
    <n v="10.6"/>
    <x v="0"/>
  </r>
  <r>
    <s v="BONOS"/>
    <x v="0"/>
    <x v="0"/>
    <s v="Comercial"/>
    <m/>
    <s v="31/07/2024 13:10:28"/>
    <s v="17/07/2028"/>
    <s v="PYG"/>
    <n v="179350688"/>
    <n v="126554710"/>
    <n v="128522241.43000001"/>
    <n v="10.6"/>
    <x v="0"/>
  </r>
  <r>
    <s v="BONOS"/>
    <x v="0"/>
    <x v="0"/>
    <s v="Comercial"/>
    <m/>
    <s v="05/08/2024 15:07:57"/>
    <s v="17/07/2028"/>
    <s v="PYG"/>
    <n v="133436912"/>
    <n v="94295566"/>
    <n v="95623227.560000002"/>
    <n v="10.59"/>
    <x v="0"/>
  </r>
  <r>
    <s v="BONOS"/>
    <x v="0"/>
    <x v="0"/>
    <s v="Comercial"/>
    <m/>
    <s v="11/10/2024 10:49:31"/>
    <s v="17/07/2028"/>
    <s v="PYG"/>
    <n v="143480544"/>
    <n v="103355906"/>
    <n v="102819237.36"/>
    <n v="10.59"/>
    <x v="0"/>
  </r>
  <r>
    <s v="BONOS"/>
    <x v="1"/>
    <x v="0"/>
    <s v="Financiero"/>
    <s v="Paraguay"/>
    <s v="18/04/2023 11:49:55"/>
    <s v="27/01/2026"/>
    <s v="PYG"/>
    <n v="34723288"/>
    <n v="25685615"/>
    <n v="25567214.390000001"/>
    <n v="13"/>
    <x v="0"/>
  </r>
  <r>
    <s v="BONOS"/>
    <x v="1"/>
    <x v="0"/>
    <s v="Financiero"/>
    <s v="Paraguay"/>
    <s v="25/09/2023 12:28:49"/>
    <s v="27/01/2026"/>
    <s v="PYG"/>
    <n v="33102740"/>
    <n v="25563477"/>
    <n v="25569981.600000001"/>
    <n v="13"/>
    <x v="0"/>
  </r>
  <r>
    <s v="BONOS"/>
    <x v="1"/>
    <x v="0"/>
    <s v="Financiero"/>
    <s v="Paraguay"/>
    <s v="27/09/2023 15:49:49"/>
    <s v="27/01/2026"/>
    <s v="PYG"/>
    <n v="66205480"/>
    <n v="51162568"/>
    <n v="51139969.840000004"/>
    <n v="13"/>
    <x v="0"/>
  </r>
  <r>
    <s v="BONOS"/>
    <x v="1"/>
    <x v="0"/>
    <s v="Financiero"/>
    <s v="Paraguay"/>
    <s v="28/09/2023 15:45:34"/>
    <s v="27/01/2026"/>
    <s v="PYG"/>
    <n v="33102740"/>
    <n v="25590189"/>
    <n v="25569986.41"/>
    <n v="13"/>
    <x v="0"/>
  </r>
  <r>
    <s v="BONOS"/>
    <x v="1"/>
    <x v="0"/>
    <s v="Financiero"/>
    <s v="Paraguay"/>
    <s v="02/04/2024 15:03:08"/>
    <s v="27/01/2026"/>
    <s v="PYG"/>
    <n v="566679456"/>
    <n v="461132259"/>
    <n v="460258499.27999997"/>
    <n v="13"/>
    <x v="0"/>
  </r>
  <r>
    <s v="BONOS"/>
    <x v="1"/>
    <x v="0"/>
    <s v="Financiero"/>
    <s v="Paraguay"/>
    <s v="08/10/2024 11:56:50"/>
    <s v="27/01/2026"/>
    <s v="PYG"/>
    <n v="124224440"/>
    <n v="107216878"/>
    <n v="106398523.58"/>
    <n v="12.49"/>
    <x v="0"/>
  </r>
  <r>
    <s v="BONOS"/>
    <x v="2"/>
    <x v="0"/>
    <s v="Financiero"/>
    <s v="Paraguay"/>
    <s v="04/04/2023 14:43:45"/>
    <s v="24/02/2026"/>
    <s v="PYG"/>
    <n v="72114851"/>
    <n v="53696985"/>
    <n v="53707702.189999998"/>
    <n v="12"/>
    <x v="0"/>
  </r>
  <r>
    <s v="BONOS"/>
    <x v="2"/>
    <x v="0"/>
    <s v="Financiero"/>
    <s v="Paraguay"/>
    <s v="17/05/2023 11:50:04"/>
    <s v="28/04/2027"/>
    <s v="PYG"/>
    <n v="30013703"/>
    <n v="20136985"/>
    <n v="20443888.25"/>
    <n v="12.5"/>
    <x v="0"/>
  </r>
  <r>
    <s v="BONOS"/>
    <x v="2"/>
    <x v="0"/>
    <s v="Financiero"/>
    <s v="Paraguay"/>
    <s v="02/06/2023 13:13:59"/>
    <s v="14/10/2027"/>
    <s v="PYG"/>
    <n v="82677466"/>
    <n v="53148107"/>
    <n v="53756817.560000002"/>
    <n v="12.75"/>
    <x v="0"/>
  </r>
  <r>
    <s v="BONOS"/>
    <x v="2"/>
    <x v="0"/>
    <s v="Financiero"/>
    <s v="Paraguay"/>
    <s v="06/06/2023 15:12:10"/>
    <s v="20/05/2027"/>
    <s v="PYG"/>
    <n v="90157152"/>
    <n v="60248548"/>
    <n v="60843346.520000003"/>
    <n v="12.6"/>
    <x v="0"/>
  </r>
  <r>
    <s v="BONOS"/>
    <x v="2"/>
    <x v="0"/>
    <s v="Financiero"/>
    <s v="Paraguay"/>
    <s v="05/07/2023 14:49:16"/>
    <s v="20/06/2028"/>
    <s v="PYG"/>
    <n v="74249998"/>
    <n v="45208357"/>
    <n v="45144164.93"/>
    <n v="13"/>
    <x v="0"/>
  </r>
  <r>
    <s v="BONOS"/>
    <x v="2"/>
    <x v="0"/>
    <s v="Financiero"/>
    <s v="Paraguay"/>
    <s v="27/07/2023 12:48:23"/>
    <s v="20/06/2028"/>
    <s v="PYG"/>
    <n v="57750007"/>
    <n v="35436300"/>
    <n v="35113353.979999997"/>
    <n v="13"/>
    <x v="0"/>
  </r>
  <r>
    <s v="BONOS"/>
    <x v="2"/>
    <x v="0"/>
    <s v="Financiero"/>
    <s v="Paraguay"/>
    <s v="01/08/2023 12:09:11"/>
    <s v="20/06/2028"/>
    <s v="PYG"/>
    <n v="28049995"/>
    <n v="17242191"/>
    <n v="17055107.210000001"/>
    <n v="13"/>
    <x v="0"/>
  </r>
  <r>
    <s v="BONOS"/>
    <x v="2"/>
    <x v="0"/>
    <s v="Financiero"/>
    <s v="Paraguay"/>
    <s v="07/08/2023 14:36:11"/>
    <s v="20/06/2028"/>
    <s v="PYG"/>
    <n v="36299999"/>
    <n v="22360438"/>
    <n v="22071348.620000001"/>
    <n v="13"/>
    <x v="0"/>
  </r>
  <r>
    <s v="BONOS"/>
    <x v="2"/>
    <x v="0"/>
    <s v="Financiero"/>
    <s v="Paraguay"/>
    <s v="01/09/2023 14:21:38"/>
    <s v="17/02/2028"/>
    <s v="PYG"/>
    <n v="47501922"/>
    <n v="30085479"/>
    <n v="30434926.329999998"/>
    <n v="13"/>
    <x v="0"/>
  </r>
  <r>
    <s v="BONOS"/>
    <x v="2"/>
    <x v="0"/>
    <s v="Financiero"/>
    <s v="Paraguay"/>
    <s v="04/09/2023 12:28:24"/>
    <s v="03/03/2027"/>
    <s v="PYG"/>
    <n v="29135614"/>
    <n v="20500769"/>
    <n v="20061674.789999999"/>
    <n v="12.35"/>
    <x v="0"/>
  </r>
  <r>
    <s v="BONOS"/>
    <x v="2"/>
    <x v="0"/>
    <s v="Financiero"/>
    <s v="Paraguay"/>
    <s v="08/09/2023 14:57:41"/>
    <s v="03/03/2027"/>
    <s v="PYG"/>
    <n v="43703421"/>
    <n v="30791755"/>
    <n v="30092354.920000002"/>
    <n v="12.35"/>
    <x v="0"/>
  </r>
  <r>
    <s v="BONOS"/>
    <x v="2"/>
    <x v="0"/>
    <s v="Financiero"/>
    <s v="Paraguay"/>
    <s v="18/10/2023 14:47:53"/>
    <s v="17/02/2028"/>
    <s v="PYG"/>
    <n v="55418912"/>
    <n v="35685616"/>
    <n v="35509050.979999997"/>
    <n v="13"/>
    <x v="0"/>
  </r>
  <r>
    <s v="BONOS"/>
    <x v="2"/>
    <x v="0"/>
    <s v="Financiero"/>
    <s v="Paraguay"/>
    <s v="08/11/2023 11:50:21"/>
    <s v="20/06/2028"/>
    <s v="PYG"/>
    <n v="80879453"/>
    <n v="50854794"/>
    <n v="50162346.969999999"/>
    <n v="13"/>
    <x v="0"/>
  </r>
  <r>
    <s v="BONOS"/>
    <x v="2"/>
    <x v="0"/>
    <s v="Financiero"/>
    <s v="Paraguay"/>
    <s v="28/11/2023 11:15:44"/>
    <s v="24/02/2026"/>
    <s v="PYG"/>
    <n v="38127121"/>
    <n v="30049315"/>
    <n v="30400449.899999999"/>
    <n v="12"/>
    <x v="0"/>
  </r>
  <r>
    <s v="BONOS"/>
    <x v="2"/>
    <x v="0"/>
    <s v="Financiero"/>
    <s v="Paraguay"/>
    <s v="17/05/2024 10:24:25"/>
    <s v="24/02/2026"/>
    <s v="PYG"/>
    <n v="62049312"/>
    <n v="51397260"/>
    <n v="50667480.560000002"/>
    <n v="12"/>
    <x v="0"/>
  </r>
  <r>
    <s v="BONOS"/>
    <x v="2"/>
    <x v="0"/>
    <s v="Financiero"/>
    <s v="Paraguay"/>
    <s v="23/05/2024 15:06:47"/>
    <s v="28/04/2026"/>
    <s v="PYG"/>
    <n v="248131509"/>
    <n v="203475343"/>
    <n v="204570699.41999999"/>
    <n v="11.5"/>
    <x v="0"/>
  </r>
  <r>
    <s v="BONOS"/>
    <x v="2"/>
    <x v="0"/>
    <s v="Financiero"/>
    <s v="Paraguay"/>
    <s v="20/06/2024 14:34:22"/>
    <s v="24/02/2026"/>
    <s v="PYG"/>
    <n v="121106850"/>
    <n v="100920547"/>
    <n v="101335641.03"/>
    <n v="11.99"/>
    <x v="0"/>
  </r>
  <r>
    <s v="BONOS"/>
    <x v="2"/>
    <x v="0"/>
    <s v="Financiero"/>
    <s v="Paraguay"/>
    <s v="27/06/2024 14:58:04"/>
    <s v="18/02/2027"/>
    <s v="PYG"/>
    <n v="134280818"/>
    <n v="101198628"/>
    <n v="101397576.89"/>
    <n v="12.5"/>
    <x v="0"/>
  </r>
  <r>
    <s v="BONOS"/>
    <x v="2"/>
    <x v="0"/>
    <s v="Financiero"/>
    <s v="Paraguay"/>
    <s v="08/07/2024 16:15:48"/>
    <s v="18/02/2027"/>
    <s v="PYG"/>
    <n v="268561647"/>
    <n v="203150686"/>
    <n v="202795876.31"/>
    <n v="12.5"/>
    <x v="0"/>
  </r>
  <r>
    <s v="BONOS"/>
    <x v="2"/>
    <x v="0"/>
    <s v="Financiero"/>
    <s v="Paraguay"/>
    <s v="05/08/2024 15:09:22"/>
    <s v="18/02/2027"/>
    <s v="PYG"/>
    <n v="134280818"/>
    <n v="102534246"/>
    <n v="101395815.75"/>
    <n v="12.5"/>
    <x v="0"/>
  </r>
  <r>
    <s v="BONOS"/>
    <x v="2"/>
    <x v="0"/>
    <s v="Financiero"/>
    <s v="Paraguay"/>
    <s v="03/10/2024 12:15:20"/>
    <s v="21/12/2027"/>
    <s v="PYG"/>
    <n v="49983458"/>
    <n v="35516791"/>
    <n v="35504631.030000001"/>
    <n v="12.85"/>
    <x v="0"/>
  </r>
  <r>
    <s v="BONOS"/>
    <x v="2"/>
    <x v="0"/>
    <s v="Financiero"/>
    <s v="Paraguay"/>
    <s v="14/11/2024 11:09:55"/>
    <s v="27/10/2026"/>
    <s v="PYG"/>
    <n v="23667755"/>
    <n v="19127533"/>
    <n v="19413444.239999998"/>
    <n v="12.24"/>
    <x v="0"/>
  </r>
  <r>
    <s v="BONOS"/>
    <x v="2"/>
    <x v="0"/>
    <s v="Financiero"/>
    <s v="Paraguay"/>
    <s v="14/11/2024 11:10:48"/>
    <s v="28/04/2027"/>
    <s v="PYG"/>
    <n v="30207194"/>
    <n v="23157535"/>
    <n v="23510918.32"/>
    <n v="12.5"/>
    <x v="0"/>
  </r>
  <r>
    <s v="BONOS"/>
    <x v="2"/>
    <x v="0"/>
    <s v="Financiero"/>
    <s v="Paraguay"/>
    <s v="24/06/2025 09:09:47"/>
    <s v="21/12/2027"/>
    <s v="PYG"/>
    <n v="983006902"/>
    <n v="746573942"/>
    <n v="748646276.22000003"/>
    <n v="12.85"/>
    <x v="0"/>
  </r>
  <r>
    <s v="BONOS"/>
    <x v="2"/>
    <x v="0"/>
    <s v="Financiero"/>
    <s v="Paraguay"/>
    <s v="03/09/2025 11:40:47"/>
    <s v="02/03/2028"/>
    <s v="PYG"/>
    <n v="1067710290"/>
    <n v="814047957"/>
    <n v="796535993.5"/>
    <n v="12.8"/>
    <x v="0"/>
  </r>
  <r>
    <s v="BONOS"/>
    <x v="3"/>
    <x v="1"/>
    <s v="Financiero"/>
    <s v="Paraguay"/>
    <s v="11/03/2022 12:46:29"/>
    <s v="18/03/2030"/>
    <s v="PYG"/>
    <n v="1987294"/>
    <n v="1024331"/>
    <n v="1002962.85"/>
    <n v="12"/>
    <x v="0"/>
  </r>
  <r>
    <s v="BONOS"/>
    <x v="3"/>
    <x v="1"/>
    <s v="Financiero"/>
    <s v="Paraguay"/>
    <s v="01/04/2022 10:38:46"/>
    <s v="18/03/2030"/>
    <s v="PYG"/>
    <n v="1957376"/>
    <n v="1001312"/>
    <n v="1002931.59"/>
    <n v="12"/>
    <x v="0"/>
  </r>
  <r>
    <s v="BONOS"/>
    <x v="3"/>
    <x v="1"/>
    <s v="Financiero"/>
    <s v="Paraguay"/>
    <s v="04/04/2022 09:20:49"/>
    <s v="18/03/2030"/>
    <s v="PYG"/>
    <n v="3914752"/>
    <n v="2004605"/>
    <n v="2005884.7"/>
    <n v="12"/>
    <x v="0"/>
  </r>
  <r>
    <s v="BONOS"/>
    <x v="3"/>
    <x v="1"/>
    <s v="Financiero"/>
    <s v="Paraguay"/>
    <s v="07/04/2022 14:19:09"/>
    <s v="18/03/2030"/>
    <s v="PYG"/>
    <n v="11744224"/>
    <n v="6019724"/>
    <n v="6017686.54"/>
    <n v="12"/>
    <x v="0"/>
  </r>
  <r>
    <s v="BONOS"/>
    <x v="3"/>
    <x v="1"/>
    <s v="Financiero"/>
    <s v="Paraguay"/>
    <s v="26/04/2022 12:32:58"/>
    <s v="18/03/2030"/>
    <s v="PYG"/>
    <n v="3914752"/>
    <n v="2019070"/>
    <n v="2005968.18"/>
    <n v="12"/>
    <x v="0"/>
  </r>
  <r>
    <s v="BONOS"/>
    <x v="3"/>
    <x v="1"/>
    <s v="Financiero"/>
    <s v="Paraguay"/>
    <s v="05/05/2022 12:46:29"/>
    <s v="18/03/2030"/>
    <s v="PYG"/>
    <n v="5872096"/>
    <n v="3037479"/>
    <n v="3008961.85"/>
    <n v="12"/>
    <x v="0"/>
  </r>
  <r>
    <s v="BONOS"/>
    <x v="3"/>
    <x v="1"/>
    <s v="Financiero"/>
    <s v="Paraguay"/>
    <s v="06/05/2022 12:21:10"/>
    <s v="18/03/2030"/>
    <s v="PYG"/>
    <n v="9786848"/>
    <n v="5064111"/>
    <n v="5014947.7300000004"/>
    <n v="12"/>
    <x v="0"/>
  </r>
  <r>
    <s v="BONOS"/>
    <x v="3"/>
    <x v="1"/>
    <s v="Financiero"/>
    <s v="Paraguay"/>
    <s v="23/05/2022 14:33:26"/>
    <s v="18/03/2030"/>
    <s v="PYG"/>
    <n v="3914752"/>
    <n v="2036825"/>
    <n v="2005980.45"/>
    <n v="12"/>
    <x v="0"/>
  </r>
  <r>
    <s v="BONOS"/>
    <x v="3"/>
    <x v="1"/>
    <s v="Financiero"/>
    <s v="Paraguay"/>
    <s v="27/05/2022 11:55:33"/>
    <s v="18/03/2030"/>
    <s v="PYG"/>
    <n v="1957376"/>
    <n v="1019725"/>
    <n v="1002986.84"/>
    <n v="12"/>
    <x v="0"/>
  </r>
  <r>
    <s v="BONOS"/>
    <x v="3"/>
    <x v="1"/>
    <s v="Financiero"/>
    <s v="Paraguay"/>
    <s v="31/05/2022 12:25:57"/>
    <s v="18/03/2030"/>
    <s v="PYG"/>
    <n v="1957376"/>
    <n v="1021039"/>
    <n v="1002982.34"/>
    <n v="12"/>
    <x v="0"/>
  </r>
  <r>
    <s v="BONOS"/>
    <x v="3"/>
    <x v="1"/>
    <s v="Financiero"/>
    <s v="Paraguay"/>
    <s v="01/06/2022 12:33:31"/>
    <s v="18/03/2030"/>
    <s v="PYG"/>
    <n v="5872096"/>
    <n v="3064110"/>
    <n v="3008929.85"/>
    <n v="12"/>
    <x v="0"/>
  </r>
  <r>
    <s v="BONOS"/>
    <x v="3"/>
    <x v="1"/>
    <s v="Financiero"/>
    <s v="Paraguay"/>
    <s v="09/06/2022 12:03:25"/>
    <s v="18/03/2030"/>
    <s v="PYG"/>
    <n v="5872096"/>
    <n v="3072001"/>
    <n v="3008891"/>
    <n v="12"/>
    <x v="0"/>
  </r>
  <r>
    <s v="BONOS"/>
    <x v="3"/>
    <x v="1"/>
    <s v="Financiero"/>
    <s v="Paraguay"/>
    <s v="30/06/2022 12:26:45"/>
    <s v="18/03/2030"/>
    <s v="PYG"/>
    <n v="9637259"/>
    <n v="5004932"/>
    <n v="5014644.13"/>
    <n v="12"/>
    <x v="0"/>
  </r>
  <r>
    <s v="BONOS"/>
    <x v="3"/>
    <x v="1"/>
    <s v="Financiero"/>
    <s v="Paraguay"/>
    <s v="02/08/2022 15:23:20"/>
    <s v="18/03/2030"/>
    <s v="PYG"/>
    <n v="19274518"/>
    <n v="10118358"/>
    <n v="10029891.890000001"/>
    <n v="12"/>
    <x v="0"/>
  </r>
  <r>
    <s v="BONOS"/>
    <x v="3"/>
    <x v="1"/>
    <s v="Financiero"/>
    <s v="Paraguay"/>
    <s v="05/08/2022 12:00:50"/>
    <s v="18/03/2030"/>
    <s v="PYG"/>
    <n v="3854916"/>
    <n v="2025643"/>
    <n v="2005987.16"/>
    <n v="12"/>
    <x v="0"/>
  </r>
  <r>
    <s v="BONOS"/>
    <x v="3"/>
    <x v="1"/>
    <s v="Financiero"/>
    <s v="Paraguay"/>
    <s v="11/08/2022 12:39:29"/>
    <s v="18/03/2030"/>
    <s v="PYG"/>
    <n v="3854916"/>
    <n v="2029588"/>
    <n v="2005990.44"/>
    <n v="12"/>
    <x v="0"/>
  </r>
  <r>
    <s v="BONOS"/>
    <x v="3"/>
    <x v="1"/>
    <s v="Financiero"/>
    <s v="Paraguay"/>
    <s v="16/08/2022 13:00:18"/>
    <s v="18/03/2030"/>
    <s v="PYG"/>
    <n v="11564717"/>
    <n v="6098630"/>
    <n v="6017952.3799999999"/>
    <n v="12"/>
    <x v="0"/>
  </r>
  <r>
    <s v="BONOS"/>
    <x v="3"/>
    <x v="1"/>
    <s v="Financiero"/>
    <s v="Paraguay"/>
    <s v="02/01/2023 15:28:17"/>
    <s v="25/03/2030"/>
    <s v="PYG"/>
    <n v="95248432"/>
    <n v="51117367"/>
    <n v="51149995.549999997"/>
    <n v="12"/>
    <x v="0"/>
  </r>
  <r>
    <s v="BONOS"/>
    <x v="3"/>
    <x v="1"/>
    <s v="Financiero"/>
    <s v="Paraguay"/>
    <s v="23/11/2023 14:25:35"/>
    <s v="18/03/2030"/>
    <s v="PYG"/>
    <n v="32001546"/>
    <n v="18349152"/>
    <n v="18053912.23"/>
    <n v="12"/>
    <x v="0"/>
  </r>
  <r>
    <s v="BONOS"/>
    <x v="3"/>
    <x v="1"/>
    <s v="Financiero"/>
    <s v="Paraguay"/>
    <s v="28/11/2023 11:18:28"/>
    <s v="15/08/2031"/>
    <s v="PYG"/>
    <n v="36452789"/>
    <n v="19820499"/>
    <n v="20440028.199999999"/>
    <n v="8.5"/>
    <x v="0"/>
  </r>
  <r>
    <s v="BONOS"/>
    <x v="3"/>
    <x v="1"/>
    <s v="Financiero"/>
    <s v="Paraguay"/>
    <s v="05/02/2024 10:46:20"/>
    <s v="16/12/2030"/>
    <s v="PYG"/>
    <n v="672252064"/>
    <n v="385487670"/>
    <n v="385945778.22000003"/>
    <n v="9.75"/>
    <x v="0"/>
  </r>
  <r>
    <s v="BONOS"/>
    <x v="3"/>
    <x v="1"/>
    <s v="Financiero"/>
    <s v="Paraguay"/>
    <s v="02/07/2024 15:23:47"/>
    <s v="18/03/2030"/>
    <s v="PYG"/>
    <n v="557076171"/>
    <n v="330867944"/>
    <n v="330972806.92000002"/>
    <n v="12"/>
    <x v="0"/>
  </r>
  <r>
    <s v="BONOS"/>
    <x v="3"/>
    <x v="1"/>
    <s v="Financiero"/>
    <s v="Paraguay"/>
    <s v="19/08/2024 12:30:45"/>
    <s v="18/03/2030"/>
    <s v="PYG"/>
    <n v="253216433"/>
    <n v="152761643"/>
    <n v="150450690.31999999"/>
    <n v="12"/>
    <x v="0"/>
  </r>
  <r>
    <s v="BONOS"/>
    <x v="3"/>
    <x v="1"/>
    <s v="Financiero"/>
    <s v="Paraguay"/>
    <s v="05/09/2024 12:58:03"/>
    <s v="18/03/2030"/>
    <s v="PYG"/>
    <n v="315676490"/>
    <n v="198968000"/>
    <n v="193637012.21000001"/>
    <n v="11.02"/>
    <x v="0"/>
  </r>
  <r>
    <s v="BONOS"/>
    <x v="3"/>
    <x v="1"/>
    <s v="Financiero"/>
    <s v="Paraguay"/>
    <s v="03/10/2024 12:08:41"/>
    <s v="15/08/2031"/>
    <s v="PYG"/>
    <n v="458890524"/>
    <n v="269437808"/>
    <n v="272238103.26999998"/>
    <n v="10"/>
    <x v="0"/>
  </r>
  <r>
    <s v="BONOS"/>
    <x v="3"/>
    <x v="1"/>
    <s v="Financiero"/>
    <s v="Paraguay"/>
    <s v="10/10/2024 14:14:27"/>
    <s v="18/03/2030"/>
    <s v="PYG"/>
    <n v="63011294"/>
    <n v="39827386"/>
    <n v="39442262.539999999"/>
    <n v="10.95"/>
    <x v="0"/>
  </r>
  <r>
    <s v="BONOS"/>
    <x v="3"/>
    <x v="1"/>
    <s v="Financiero"/>
    <s v="Paraguay"/>
    <s v="27/01/2025 13:40:18"/>
    <s v="15/08/2031"/>
    <s v="PYG"/>
    <n v="7860893"/>
    <n v="5076850"/>
    <n v="5046498.76"/>
    <n v="8.5"/>
    <x v="0"/>
  </r>
  <r>
    <s v="BONOS"/>
    <x v="3"/>
    <x v="1"/>
    <s v="Financiero"/>
    <s v="Paraguay"/>
    <s v="25/04/2025 10:52:57"/>
    <s v="16/12/2030"/>
    <s v="PYG"/>
    <n v="623635624"/>
    <n v="412919977"/>
    <n v="409565710.48000002"/>
    <n v="9.1999999999999993"/>
    <x v="0"/>
  </r>
  <r>
    <s v="BONOS"/>
    <x v="3"/>
    <x v="1"/>
    <s v="Financiero"/>
    <s v="Paraguay"/>
    <s v="20/05/2025 13:29:48"/>
    <s v="16/01/2031"/>
    <s v="PYG"/>
    <n v="12243339"/>
    <n v="7918119"/>
    <n v="8016688.5300000003"/>
    <n v="9.64"/>
    <x v="0"/>
  </r>
  <r>
    <s v="BONOS"/>
    <x v="3"/>
    <x v="1"/>
    <s v="Financiero"/>
    <s v="Paraguay"/>
    <s v="21/05/2025 12:33:29"/>
    <s v="16/12/2030"/>
    <s v="PYG"/>
    <n v="7795443"/>
    <n v="5196226"/>
    <n v="5120627.2699999996"/>
    <n v="9.1999999999999993"/>
    <x v="0"/>
  </r>
  <r>
    <s v="BONOS"/>
    <x v="4"/>
    <x v="0"/>
    <s v="Financiero"/>
    <s v="Paraguay"/>
    <s v="08/08/2024 17:03:44"/>
    <s v="05/04/2027"/>
    <s v="PYG"/>
    <n v="188960819"/>
    <n v="145848151"/>
    <n v="148567605.37"/>
    <n v="11.22"/>
    <x v="0"/>
  </r>
  <r>
    <s v="BONOS"/>
    <x v="5"/>
    <x v="0"/>
    <s v="Financiero"/>
    <s v="Paraguay"/>
    <s v="17/08/2022 12:52:22"/>
    <s v="17/03/2026"/>
    <s v="PYG"/>
    <n v="1523560"/>
    <n v="1021862"/>
    <n v="1005682.25"/>
    <n v="14"/>
    <x v="0"/>
  </r>
  <r>
    <s v="BONOS"/>
    <x v="5"/>
    <x v="0"/>
    <s v="Financiero"/>
    <s v="Paraguay"/>
    <s v="23/08/2022 12:45:06"/>
    <s v="07/07/2026"/>
    <s v="PYG"/>
    <n v="1564448"/>
    <n v="1016284"/>
    <n v="1032939.18"/>
    <n v="14.15"/>
    <x v="0"/>
  </r>
  <r>
    <s v="BONOS"/>
    <x v="5"/>
    <x v="0"/>
    <s v="Financiero"/>
    <s v="Paraguay"/>
    <s v="01/11/2022 13:06:08"/>
    <s v="19/06/2029"/>
    <s v="PYG"/>
    <n v="18692664"/>
    <n v="10000002"/>
    <n v="10229067.539999999"/>
    <n v="13.1"/>
    <x v="0"/>
  </r>
  <r>
    <s v="BONOS"/>
    <x v="5"/>
    <x v="0"/>
    <s v="Financiero"/>
    <s v="Paraguay"/>
    <s v="04/11/2022 11:19:51"/>
    <s v="19/06/2029"/>
    <s v="PYG"/>
    <n v="41123846"/>
    <n v="22023691"/>
    <n v="22504170.98"/>
    <n v="13.1"/>
    <x v="0"/>
  </r>
  <r>
    <s v="BONOS"/>
    <x v="5"/>
    <x v="0"/>
    <s v="Financiero"/>
    <s v="Paraguay"/>
    <s v="14/12/2022 13:20:27"/>
    <s v="17/03/2026"/>
    <s v="PYG"/>
    <n v="5954624"/>
    <n v="4130412"/>
    <n v="4022699.8"/>
    <n v="14"/>
    <x v="0"/>
  </r>
  <r>
    <s v="BONOS"/>
    <x v="5"/>
    <x v="0"/>
    <s v="Financiero"/>
    <s v="Paraguay"/>
    <s v="03/05/2023 11:41:04"/>
    <s v="19/06/2029"/>
    <s v="PYG"/>
    <n v="14431557"/>
    <n v="8002870"/>
    <n v="8183247.2400000002"/>
    <n v="13.1"/>
    <x v="0"/>
  </r>
  <r>
    <s v="BONOS"/>
    <x v="5"/>
    <x v="0"/>
    <s v="Financiero"/>
    <s v="Paraguay"/>
    <s v="18/05/2023 15:42:03"/>
    <s v="17/03/2026"/>
    <s v="PYG"/>
    <n v="70942460"/>
    <n v="51112329"/>
    <n v="50284223.119999997"/>
    <n v="14"/>
    <x v="0"/>
  </r>
  <r>
    <s v="BONOS"/>
    <x v="5"/>
    <x v="0"/>
    <s v="Financiero"/>
    <s v="Paraguay"/>
    <s v="19/05/2023 13:15:01"/>
    <s v="17/06/2030"/>
    <s v="PYG"/>
    <n v="25351500"/>
    <n v="13009546"/>
    <n v="13232666.609999999"/>
    <n v="13.4"/>
    <x v="0"/>
  </r>
  <r>
    <s v="BONOS"/>
    <x v="5"/>
    <x v="0"/>
    <s v="Financiero"/>
    <s v="Paraguay"/>
    <s v="26/05/2023 12:24:04"/>
    <s v="21/08/2029"/>
    <s v="PYG"/>
    <n v="23786242.469999999"/>
    <n v="12983058"/>
    <n v="13211788.810000001"/>
    <n v="13.15"/>
    <x v="0"/>
  </r>
  <r>
    <s v="BONOS"/>
    <x v="5"/>
    <x v="0"/>
    <s v="Financiero"/>
    <s v="Paraguay"/>
    <s v="02/08/2023 11:59:06"/>
    <s v="21/08/2029"/>
    <s v="PYG"/>
    <n v="125784821.92"/>
    <n v="70025218"/>
    <n v="71608991.010000005"/>
    <n v="13.15"/>
    <x v="0"/>
  </r>
  <r>
    <s v="BONOS"/>
    <x v="5"/>
    <x v="0"/>
    <s v="Financiero"/>
    <s v="Paraguay"/>
    <s v="09/10/2023 12:07:10"/>
    <s v="21/08/2029"/>
    <s v="PYG"/>
    <n v="75470893.150000006"/>
    <n v="43044073"/>
    <n v="42968041.840000004"/>
    <n v="13.15"/>
    <x v="0"/>
  </r>
  <r>
    <s v="BONOS"/>
    <x v="5"/>
    <x v="0"/>
    <s v="Financiero"/>
    <s v="Paraguay"/>
    <s v="28/11/2023 11:13:02"/>
    <s v="21/08/2029"/>
    <s v="PYG"/>
    <n v="104084324.66"/>
    <n v="59595172"/>
    <n v="60360503.009999998"/>
    <n v="13.15"/>
    <x v="0"/>
  </r>
  <r>
    <s v="BONOS"/>
    <x v="5"/>
    <x v="0"/>
    <s v="Financiero"/>
    <s v="Paraguay"/>
    <s v="27/06/2024 14:52:44"/>
    <s v="16/10/2029"/>
    <s v="PYG"/>
    <n v="85667132"/>
    <n v="50774590"/>
    <n v="50882312.32"/>
    <n v="13.15"/>
    <x v="0"/>
  </r>
  <r>
    <s v="BONOS"/>
    <x v="5"/>
    <x v="0"/>
    <s v="Financiero"/>
    <s v="Paraguay"/>
    <s v="08/07/2024 16:14:53"/>
    <s v="20/03/2029"/>
    <s v="PYG"/>
    <n v="81787672"/>
    <n v="51228766"/>
    <n v="51139420.130000003"/>
    <n v="13"/>
    <x v="0"/>
  </r>
  <r>
    <s v="BONOS"/>
    <x v="5"/>
    <x v="0"/>
    <s v="Financiero"/>
    <s v="Paraguay"/>
    <s v="12/08/2024 12:49:07"/>
    <s v="07/07/2026"/>
    <s v="PYG"/>
    <n v="194898144"/>
    <n v="154383484"/>
    <n v="157122341.46000001"/>
    <n v="100.25"/>
    <x v="0"/>
  </r>
  <r>
    <s v="BONOS"/>
    <x v="5"/>
    <x v="0"/>
    <s v="Financiero"/>
    <s v="Paraguay"/>
    <s v="10/10/2024 14:30:59"/>
    <s v="21/08/2029"/>
    <s v="PYG"/>
    <n v="33315733"/>
    <n v="21248795"/>
    <n v="21044987.649999999"/>
    <n v="12.15"/>
    <x v="0"/>
  </r>
  <r>
    <s v="BONOS"/>
    <x v="5"/>
    <x v="0"/>
    <s v="Financiero"/>
    <s v="Paraguay"/>
    <s v="27/01/2025 13:41:33"/>
    <s v="20/11/2029"/>
    <s v="PYG"/>
    <n v="3295548"/>
    <n v="2028822"/>
    <n v="2010201.2"/>
    <n v="13.15"/>
    <x v="0"/>
  </r>
  <r>
    <s v="BONOS"/>
    <x v="5"/>
    <x v="0"/>
    <s v="Financiero"/>
    <s v="Paraguay"/>
    <s v="27/01/2025 13:46:49"/>
    <s v="20/11/2026"/>
    <s v="PYG"/>
    <n v="26730901"/>
    <n v="22042493"/>
    <n v="22502538.890000001"/>
    <n v="11.75"/>
    <x v="0"/>
  </r>
  <r>
    <s v="BONOS"/>
    <x v="5"/>
    <x v="0"/>
    <s v="Financiero"/>
    <s v="Paraguay"/>
    <s v="27/01/2025 13:56:40"/>
    <s v="17/06/2030"/>
    <s v="PYG"/>
    <n v="3499322"/>
    <n v="2055067"/>
    <n v="2035878.36"/>
    <n v="13.4"/>
    <x v="0"/>
  </r>
  <r>
    <s v="BONOS"/>
    <x v="5"/>
    <x v="0"/>
    <s v="Financiero"/>
    <s v="Paraguay"/>
    <s v="27/01/2025 14:15:18"/>
    <s v="28/05/2026"/>
    <s v="PYG"/>
    <n v="23425203"/>
    <n v="20341232"/>
    <n v="20143205.030000001"/>
    <n v="11.56"/>
    <x v="0"/>
  </r>
  <r>
    <s v="BONOS"/>
    <x v="5"/>
    <x v="0"/>
    <s v="Financiero"/>
    <s v="Paraguay"/>
    <s v="27/01/2025 14:38:30"/>
    <s v="27/02/2031"/>
    <s v="PYG"/>
    <n v="12999150"/>
    <n v="7139760"/>
    <n v="7071238.0300000003"/>
    <n v="13.75"/>
    <x v="0"/>
  </r>
  <r>
    <s v="BONOS"/>
    <x v="5"/>
    <x v="0"/>
    <s v="Financiero"/>
    <s v="Paraguay"/>
    <s v="28/01/2025 12:03:11"/>
    <s v="21/08/2029"/>
    <s v="PYG"/>
    <n v="38405188"/>
    <n v="24240000"/>
    <n v="24753156.120000001"/>
    <n v="12.86"/>
    <x v="0"/>
  </r>
  <r>
    <s v="BONOS"/>
    <x v="5"/>
    <x v="0"/>
    <s v="Financiero"/>
    <s v="Paraguay"/>
    <s v="25/04/2025 12:37:50"/>
    <s v="03/06/2027"/>
    <s v="PYG"/>
    <n v="63743495"/>
    <n v="50941092"/>
    <n v="50523950.009999998"/>
    <n v="12.13"/>
    <x v="0"/>
  </r>
  <r>
    <s v="BONOS"/>
    <x v="5"/>
    <x v="0"/>
    <s v="Financiero"/>
    <s v="Paraguay"/>
    <s v="25/04/2025 12:43:42"/>
    <s v="28/05/2026"/>
    <s v="PYG"/>
    <n v="25123245"/>
    <n v="22304535"/>
    <n v="22141694.140000001"/>
    <n v="11.74"/>
    <x v="0"/>
  </r>
  <r>
    <s v="BONOS"/>
    <x v="5"/>
    <x v="0"/>
    <s v="Financiero"/>
    <s v="Paraguay"/>
    <s v="02/07/2025 09:25:38"/>
    <s v="16/05/2031"/>
    <s v="PYG"/>
    <n v="1784205480"/>
    <n v="1014715070"/>
    <n v="1014707112.6"/>
    <n v="13.1"/>
    <x v="0"/>
  </r>
  <r>
    <s v="BONOS"/>
    <x v="5"/>
    <x v="0"/>
    <s v="Financiero"/>
    <s v="Paraguay"/>
    <s v="25/07/2025 09:31:55"/>
    <s v="22/11/2030"/>
    <s v="PYG"/>
    <n v="1298691786"/>
    <n v="758876710"/>
    <n v="752551703.76999998"/>
    <n v="13.5"/>
    <x v="0"/>
  </r>
  <r>
    <s v="BONOS"/>
    <x v="6"/>
    <x v="0"/>
    <s v="Comercial"/>
    <m/>
    <s v="04/12/2024 11:25:42"/>
    <s v="03/01/2030"/>
    <s v="PYG"/>
    <n v="1508493154"/>
    <n v="1000000000"/>
    <n v="1022654847.02"/>
    <n v="10"/>
    <x v="0"/>
  </r>
  <r>
    <s v="BONOS"/>
    <x v="7"/>
    <x v="0"/>
    <s v="BURSATIL"/>
    <s v="Paraguay"/>
    <s v="20/10/2025 09:48:46"/>
    <s v="03/01/2029"/>
    <s v="PYG"/>
    <n v="4361260277"/>
    <n v="3013808221"/>
    <n v="3096723977.1900001"/>
    <n v="14"/>
    <x v="0"/>
  </r>
  <r>
    <s v="BONOS FINANCIEROS"/>
    <x v="8"/>
    <x v="0"/>
    <s v="Financiero"/>
    <m/>
    <s v="23/01/2025 13:31:29"/>
    <s v="24/08/2027"/>
    <s v="PYG"/>
    <n v="110442848"/>
    <n v="89799551"/>
    <n v="89140751.680000007"/>
    <n v="9.25"/>
    <x v="0"/>
  </r>
  <r>
    <s v="BONOS FINANCIEROS"/>
    <x v="8"/>
    <x v="0"/>
    <s v="Financiero"/>
    <m/>
    <s v="27/01/2025 13:37:09"/>
    <s v="24/08/2027"/>
    <s v="PYG"/>
    <n v="89895340"/>
    <n v="72787535"/>
    <n v="72304505.560000002"/>
    <n v="9.49"/>
    <x v="0"/>
  </r>
  <r>
    <s v="BONOS FINANCIEROS"/>
    <x v="8"/>
    <x v="0"/>
    <s v="Financiero"/>
    <m/>
    <s v="20/05/2025 12:18:18"/>
    <s v="26/08/2026"/>
    <s v="PYG"/>
    <n v="11373754"/>
    <n v="10213083"/>
    <n v="10320031.970000001"/>
    <n v="9.15"/>
    <x v="0"/>
  </r>
  <r>
    <s v="BONOS SUBORDINADOS"/>
    <x v="9"/>
    <x v="0"/>
    <s v="Financiero"/>
    <s v="Paraguay"/>
    <s v="18/05/2022 12:47:40"/>
    <s v="24/04/2029"/>
    <s v="PYG"/>
    <n v="24947672"/>
    <n v="15058561"/>
    <n v="15246812.9"/>
    <n v="9.5"/>
    <x v="0"/>
  </r>
  <r>
    <s v="BONOS SUBORDINADOS"/>
    <x v="9"/>
    <x v="0"/>
    <s v="Financiero"/>
    <s v="Paraguay"/>
    <s v="24/05/2022 15:24:02"/>
    <s v="24/04/2029"/>
    <s v="PYG"/>
    <n v="1663180"/>
    <n v="1005464"/>
    <n v="1016471.18"/>
    <n v="9.5"/>
    <x v="0"/>
  </r>
  <r>
    <s v="BONOS SUBORDINADOS"/>
    <x v="9"/>
    <x v="0"/>
    <s v="Financiero"/>
    <s v="Paraguay"/>
    <s v="26/05/2022 12:09:05"/>
    <s v="24/04/2029"/>
    <s v="PYG"/>
    <n v="1663180"/>
    <n v="1005985"/>
    <n v="1016476.33"/>
    <n v="9.5"/>
    <x v="0"/>
  </r>
  <r>
    <s v="BONOS SUBORDINADOS"/>
    <x v="9"/>
    <x v="0"/>
    <s v="Financiero"/>
    <s v="Paraguay"/>
    <s v="27/05/2022 12:56:56"/>
    <s v="24/04/2029"/>
    <s v="PYG"/>
    <n v="1663180"/>
    <n v="1006249"/>
    <n v="1016478.83"/>
    <n v="9.5"/>
    <x v="0"/>
  </r>
  <r>
    <s v="BONOS SUBORDINADOS"/>
    <x v="9"/>
    <x v="0"/>
    <s v="Financiero"/>
    <s v="Paraguay"/>
    <s v="27/05/2022 13:02:57"/>
    <s v="24/04/2029"/>
    <s v="PYG"/>
    <n v="1663180"/>
    <n v="1006249"/>
    <n v="1016478.83"/>
    <n v="9.5"/>
    <x v="0"/>
  </r>
  <r>
    <s v="BONOS SUBORDINADOS"/>
    <x v="9"/>
    <x v="0"/>
    <s v="Financiero"/>
    <s v="Paraguay"/>
    <s v="08/06/2022 12:39:31"/>
    <s v="24/04/2029"/>
    <s v="PYG"/>
    <n v="4989540"/>
    <n v="3028110"/>
    <n v="3049518.53"/>
    <n v="9.5"/>
    <x v="0"/>
  </r>
  <r>
    <s v="BONOS SUBORDINADOS"/>
    <x v="9"/>
    <x v="0"/>
    <s v="Financiero"/>
    <s v="Paraguay"/>
    <s v="10/06/2022 12:16:59"/>
    <s v="24/04/2029"/>
    <s v="PYG"/>
    <n v="4989540"/>
    <n v="3029673"/>
    <n v="3049530.73"/>
    <n v="9.5"/>
    <x v="0"/>
  </r>
  <r>
    <s v="BONOS SUBORDINADOS"/>
    <x v="9"/>
    <x v="0"/>
    <s v="Financiero"/>
    <s v="Paraguay"/>
    <s v="05/07/2022 14:10:36"/>
    <s v="24/04/2029"/>
    <s v="PYG"/>
    <n v="19958132"/>
    <n v="12196767"/>
    <n v="12198576"/>
    <n v="9.5"/>
    <x v="0"/>
  </r>
  <r>
    <s v="BONOS SUBORDINADOS"/>
    <x v="9"/>
    <x v="0"/>
    <s v="Financiero"/>
    <s v="Paraguay"/>
    <s v="03/10/2023 14:40:29"/>
    <s v="24/04/2029"/>
    <s v="PYG"/>
    <n v="376425204"/>
    <n v="234799726"/>
    <n v="234085700.11000001"/>
    <n v="9.5"/>
    <x v="0"/>
  </r>
  <r>
    <s v="BONOS SUBORDINADOS"/>
    <x v="9"/>
    <x v="0"/>
    <s v="Financiero"/>
    <s v="Paraguay"/>
    <s v="18/10/2023 14:47:02"/>
    <s v="16/05/2028"/>
    <s v="PYG"/>
    <n v="13989040"/>
    <n v="9264384"/>
    <n v="9479214.9900000002"/>
    <n v="8"/>
    <x v="0"/>
  </r>
  <r>
    <s v="BONOS SUBORDINADOS"/>
    <x v="9"/>
    <x v="0"/>
    <s v="Financiero"/>
    <s v="Paraguay"/>
    <s v="30/10/2023 14:36:33"/>
    <s v="16/05/2028"/>
    <s v="PYG"/>
    <n v="139890410"/>
    <n v="92906850"/>
    <n v="94753867.709999993"/>
    <n v="8"/>
    <x v="0"/>
  </r>
  <r>
    <s v="BONOS SUBORDINADOS"/>
    <x v="9"/>
    <x v="0"/>
    <s v="Financiero"/>
    <s v="Paraguay"/>
    <s v="23/11/2023 14:32:48"/>
    <s v="24/04/2029"/>
    <s v="PYG"/>
    <n v="45632056"/>
    <n v="29279590"/>
    <n v="29887663.260000002"/>
    <n v="9.5"/>
    <x v="0"/>
  </r>
  <r>
    <s v="BONOS SUBORDINADOS"/>
    <x v="9"/>
    <x v="0"/>
    <s v="Financiero"/>
    <s v="Paraguay"/>
    <s v="05/03/2024 11:35:55"/>
    <s v="21/01/2031"/>
    <s v="PYG"/>
    <n v="251316164"/>
    <n v="149419177"/>
    <n v="150594136.59999999"/>
    <n v="10"/>
    <x v="0"/>
  </r>
  <r>
    <s v="BONOS SUBORDINADOS"/>
    <x v="9"/>
    <x v="0"/>
    <s v="Financiero"/>
    <s v="Paraguay"/>
    <s v="05/03/2024 15:34:04"/>
    <s v="21/01/2031"/>
    <s v="PYG"/>
    <n v="1698096"/>
    <n v="1009589"/>
    <n v="1017536.08"/>
    <n v="10"/>
    <x v="0"/>
  </r>
  <r>
    <s v="BONOS SUBORDINADOS"/>
    <x v="9"/>
    <x v="0"/>
    <s v="Financiero"/>
    <s v="Paraguay"/>
    <s v="07/03/2024 10:17:44"/>
    <s v="21/01/2031"/>
    <s v="PYG"/>
    <n v="237731508"/>
    <n v="141419179"/>
    <n v="142454078.52000001"/>
    <n v="10"/>
    <x v="0"/>
  </r>
  <r>
    <s v="BONOS SUBORDINADOS"/>
    <x v="9"/>
    <x v="0"/>
    <s v="Financiero"/>
    <s v="Paraguay"/>
    <s v="11/03/2024 11:54:05"/>
    <s v="21/01/2031"/>
    <s v="PYG"/>
    <n v="441501376"/>
    <n v="262920545"/>
    <n v="264557997.00999999"/>
    <n v="10"/>
    <x v="0"/>
  </r>
  <r>
    <s v="BONOS SUBORDINADOS"/>
    <x v="9"/>
    <x v="0"/>
    <s v="Financiero"/>
    <s v="Paraguay"/>
    <s v="18/10/2024 12:57:13"/>
    <s v="16/05/2028"/>
    <s v="PYG"/>
    <n v="81785640"/>
    <n v="61719556"/>
    <n v="60958579.579999998"/>
    <n v="9.25"/>
    <x v="0"/>
  </r>
  <r>
    <s v="BONOS SUBORDINADOS"/>
    <x v="9"/>
    <x v="0"/>
    <s v="Financiero"/>
    <s v="Paraguay"/>
    <s v="18/10/2024 12:58:22"/>
    <s v="24/04/2029"/>
    <s v="PYG"/>
    <n v="176843840"/>
    <n v="125340822"/>
    <n v="121974802.91"/>
    <n v="9.5"/>
    <x v="0"/>
  </r>
  <r>
    <s v="BONOS SUBORDINADOS"/>
    <x v="9"/>
    <x v="0"/>
    <s v="Financiero"/>
    <s v="Paraguay"/>
    <s v="14/11/2024 11:17:50"/>
    <s v="21/01/2031"/>
    <s v="PYG"/>
    <n v="3246575"/>
    <n v="2008766"/>
    <n v="2035016.37"/>
    <n v="10"/>
    <x v="0"/>
  </r>
  <r>
    <s v="BONOS SUBORDINADOS"/>
    <x v="9"/>
    <x v="0"/>
    <s v="Financiero"/>
    <s v="Paraguay"/>
    <s v="10/02/2025 10:47:05"/>
    <s v="24/04/2029"/>
    <s v="PYG"/>
    <n v="18542272"/>
    <n v="13221890"/>
    <n v="13109448.84"/>
    <n v="9.7899999999999991"/>
    <x v="0"/>
  </r>
  <r>
    <s v="BONOS SUBORDINADOS"/>
    <x v="9"/>
    <x v="0"/>
    <s v="Financiero"/>
    <s v="Paraguay"/>
    <s v="20/05/2025 13:16:10"/>
    <s v="24/04/2029"/>
    <s v="PYG"/>
    <n v="13789592"/>
    <n v="10054658"/>
    <n v="10165046.49"/>
    <n v="9.5"/>
    <x v="0"/>
  </r>
  <r>
    <s v="BONOS SUBORDINADOS"/>
    <x v="9"/>
    <x v="0"/>
    <s v="Financiero"/>
    <s v="Paraguay"/>
    <s v="20/05/2025 13:20:43"/>
    <s v="21/01/2031"/>
    <s v="PYG"/>
    <n v="140034792"/>
    <n v="89512055"/>
    <n v="90559272.769999996"/>
    <n v="10"/>
    <x v="0"/>
  </r>
  <r>
    <s v="BONOS SUBORDINADOS"/>
    <x v="9"/>
    <x v="0"/>
    <s v="Financiero"/>
    <s v="Paraguay"/>
    <s v="10/07/2025 10:15:25"/>
    <s v="21/01/2031"/>
    <s v="PYG"/>
    <n v="786712319"/>
    <n v="509863010"/>
    <n v="508758768.70999998"/>
    <n v="10"/>
    <x v="0"/>
  </r>
  <r>
    <s v="BONOS"/>
    <x v="10"/>
    <x v="0"/>
    <s v="Financiero"/>
    <s v="Paraguay"/>
    <s v="21/12/2022 13:56:41"/>
    <s v="31/08/2027"/>
    <s v="PYG"/>
    <n v="15210693"/>
    <n v="10116436"/>
    <n v="10116244.51"/>
    <n v="11"/>
    <x v="0"/>
  </r>
  <r>
    <s v="BONOS"/>
    <x v="10"/>
    <x v="0"/>
    <s v="Financiero"/>
    <s v="Paraguay"/>
    <s v="03/03/2023 15:37:34"/>
    <s v="31/08/2027"/>
    <s v="PYG"/>
    <n v="152106854"/>
    <n v="102621916"/>
    <n v="100866602.25"/>
    <n v="11"/>
    <x v="0"/>
  </r>
  <r>
    <s v="BONOS"/>
    <x v="10"/>
    <x v="0"/>
    <s v="Financiero"/>
    <s v="Paraguay"/>
    <s v="30/03/2023 13:11:32"/>
    <s v="31/08/2027"/>
    <s v="PYG"/>
    <n v="74682194"/>
    <n v="50346578"/>
    <n v="50434482.390000001"/>
    <n v="11"/>
    <x v="0"/>
  </r>
  <r>
    <s v="BONOS"/>
    <x v="10"/>
    <x v="0"/>
    <s v="Financiero"/>
    <s v="Paraguay"/>
    <s v="10/05/2023 12:37:02"/>
    <s v="31/08/2027"/>
    <s v="PYG"/>
    <n v="7468214"/>
    <n v="4996439"/>
    <n v="4998905.0599999996"/>
    <n v="11"/>
    <x v="0"/>
  </r>
  <r>
    <s v="BONOS"/>
    <x v="10"/>
    <x v="0"/>
    <s v="Financiero"/>
    <s v="Paraguay"/>
    <s v="16/06/2023 14:15:31"/>
    <s v="31/08/2027"/>
    <s v="PYG"/>
    <n v="5864883"/>
    <n v="4012054"/>
    <n v="4034704.78"/>
    <n v="11"/>
    <x v="0"/>
  </r>
  <r>
    <s v="BONOS"/>
    <x v="10"/>
    <x v="0"/>
    <s v="Financiero"/>
    <s v="Paraguay"/>
    <s v="07/07/2023 12:40:20"/>
    <s v="31/08/2027"/>
    <s v="PYG"/>
    <n v="29324381"/>
    <n v="20186848"/>
    <n v="20173943.93"/>
    <n v="11"/>
    <x v="0"/>
  </r>
  <r>
    <s v="BONOS"/>
    <x v="10"/>
    <x v="0"/>
    <s v="Financiero"/>
    <s v="Paraguay"/>
    <s v="31/08/2023 12:29:25"/>
    <s v="31/08/2027"/>
    <s v="PYG"/>
    <n v="2932433"/>
    <n v="2051835"/>
    <n v="2017334.77"/>
    <n v="11"/>
    <x v="0"/>
  </r>
  <r>
    <s v="BONOS"/>
    <x v="10"/>
    <x v="0"/>
    <s v="Financiero"/>
    <s v="Paraguay"/>
    <s v="02/11/2023 14:12:11"/>
    <s v="23/03/2026"/>
    <s v="PYG"/>
    <n v="223630834"/>
    <n v="175551428"/>
    <n v="175440022.72999999"/>
    <n v="11.5"/>
    <x v="0"/>
  </r>
  <r>
    <s v="BONOS"/>
    <x v="10"/>
    <x v="0"/>
    <s v="Financiero"/>
    <s v="Paraguay"/>
    <s v="03/11/2023 11:39:28"/>
    <s v="23/03/2026"/>
    <s v="PYG"/>
    <n v="198073007"/>
    <n v="155537229"/>
    <n v="155389739.86000001"/>
    <n v="11.5"/>
    <x v="0"/>
  </r>
  <r>
    <s v="BONOS"/>
    <x v="10"/>
    <x v="0"/>
    <s v="Financiero"/>
    <s v="Paraguay"/>
    <s v="13/03/2024 11:15:46"/>
    <s v="06/04/2028"/>
    <s v="PYG"/>
    <n v="154039039"/>
    <n v="102165753"/>
    <n v="102902004.26000001"/>
    <n v="12.75"/>
    <x v="0"/>
  </r>
  <r>
    <s v="BONOS"/>
    <x v="10"/>
    <x v="0"/>
    <s v="Financiero"/>
    <s v="Paraguay"/>
    <s v="29/04/2024 12:34:47"/>
    <s v="31/08/2027"/>
    <s v="PYG"/>
    <n v="73349098"/>
    <n v="53878493"/>
    <n v="53461504.170000002"/>
    <n v="11"/>
    <x v="0"/>
  </r>
  <r>
    <s v="BONOS"/>
    <x v="10"/>
    <x v="0"/>
    <s v="Financiero"/>
    <s v="Paraguay"/>
    <s v="06/05/2024 12:46:19"/>
    <s v="23/03/2026"/>
    <s v="PYG"/>
    <n v="264790538"/>
    <n v="218073281"/>
    <n v="217569876.75"/>
    <n v="11.5"/>
    <x v="0"/>
  </r>
  <r>
    <s v="BONOS"/>
    <x v="10"/>
    <x v="0"/>
    <s v="Financiero"/>
    <s v="Paraguay"/>
    <s v="07/05/2024 12:42:42"/>
    <s v="23/03/2026"/>
    <s v="PYG"/>
    <n v="244046581"/>
    <n v="201052199"/>
    <n v="200525265.08000001"/>
    <n v="11.5"/>
    <x v="0"/>
  </r>
  <r>
    <s v="BONOS"/>
    <x v="10"/>
    <x v="0"/>
    <s v="Financiero"/>
    <s v="Paraguay"/>
    <s v="12/07/2024 14:08:56"/>
    <s v="06/04/2028"/>
    <s v="PYG"/>
    <n v="147681505"/>
    <n v="100034932"/>
    <n v="102895664.76000001"/>
    <n v="12.75"/>
    <x v="0"/>
  </r>
  <r>
    <s v="BONOS"/>
    <x v="10"/>
    <x v="0"/>
    <s v="Financiero"/>
    <s v="Paraguay"/>
    <s v="14/11/2024 11:13:57"/>
    <s v="06/04/2028"/>
    <s v="PYG"/>
    <n v="4335082"/>
    <n v="3006678"/>
    <n v="3065672.97"/>
    <n v="13.12"/>
    <x v="0"/>
  </r>
  <r>
    <s v="BONOS"/>
    <x v="10"/>
    <x v="0"/>
    <s v="Financiero"/>
    <s v="Paraguay"/>
    <s v="14/11/2024 11:15:38"/>
    <s v="16/03/2027"/>
    <s v="PYG"/>
    <n v="12929450"/>
    <n v="10036713"/>
    <n v="9965418.5500000007"/>
    <n v="12.5"/>
    <x v="0"/>
  </r>
  <r>
    <s v="BONOS"/>
    <x v="10"/>
    <x v="0"/>
    <s v="Financiero"/>
    <s v="Paraguay"/>
    <s v="10/12/2024 11:52:55"/>
    <s v="31/08/2027"/>
    <s v="PYG"/>
    <n v="32541776"/>
    <n v="24300241"/>
    <n v="24727339.239999998"/>
    <n v="12.32"/>
    <x v="0"/>
  </r>
  <r>
    <s v="BONOS"/>
    <x v="10"/>
    <x v="0"/>
    <s v="Financiero"/>
    <s v="Paraguay"/>
    <s v="10/12/2024 11:54:38"/>
    <s v="06/04/2028"/>
    <s v="PYG"/>
    <n v="4335082"/>
    <n v="3018926"/>
    <n v="3054363.5"/>
    <n v="13.31"/>
    <x v="0"/>
  </r>
  <r>
    <s v="BONOS"/>
    <x v="10"/>
    <x v="0"/>
    <s v="Financiero"/>
    <s v="Paraguay"/>
    <s v="10/12/2024 11:55:45"/>
    <s v="16/03/2027"/>
    <s v="PYG"/>
    <n v="82748490"/>
    <n v="65407430"/>
    <n v="64123474.280000001"/>
    <n v="12.01"/>
    <x v="0"/>
  </r>
  <r>
    <s v="BONOS"/>
    <x v="10"/>
    <x v="0"/>
    <s v="Financiero"/>
    <s v="Paraguay"/>
    <s v="03/02/2025 11:44:44"/>
    <s v="06/04/2028"/>
    <s v="PYG"/>
    <n v="141323971"/>
    <n v="102873288"/>
    <n v="104405089.79000001"/>
    <n v="11.98"/>
    <x v="0"/>
  </r>
  <r>
    <s v="BONOS"/>
    <x v="10"/>
    <x v="0"/>
    <s v="Financiero"/>
    <s v="Paraguay"/>
    <s v="25/02/2025 11:03:19"/>
    <s v="16/03/2027"/>
    <s v="PYG"/>
    <n v="139001573"/>
    <n v="112478767"/>
    <n v="110529881.45"/>
    <n v="11.75"/>
    <x v="0"/>
  </r>
  <r>
    <s v="BONOS"/>
    <x v="10"/>
    <x v="0"/>
    <s v="Financiero"/>
    <s v="Paraguay"/>
    <s v="18/03/2025 11:54:20"/>
    <s v="23/11/2027"/>
    <s v="PYG"/>
    <n v="255186409"/>
    <n v="193325588"/>
    <n v="194263283.36000001"/>
    <n v="12"/>
    <x v="0"/>
  </r>
  <r>
    <s v="BONOS"/>
    <x v="10"/>
    <x v="0"/>
    <s v="Financiero"/>
    <s v="Paraguay"/>
    <s v="18/03/2025 11:58:11"/>
    <s v="16/03/2027"/>
    <s v="PYG"/>
    <n v="30858904"/>
    <n v="25000000"/>
    <n v="25119268.359999999"/>
    <n v="11.75"/>
    <x v="0"/>
  </r>
  <r>
    <s v="BONOS"/>
    <x v="10"/>
    <x v="0"/>
    <s v="Financiero"/>
    <s v="Paraguay"/>
    <s v="27/03/2025 09:24:59"/>
    <s v="08/01/2030"/>
    <s v="PYG"/>
    <n v="154849320"/>
    <n v="100329863"/>
    <n v="100742520.7"/>
    <n v="11.5"/>
    <x v="0"/>
  </r>
  <r>
    <s v="BONOS"/>
    <x v="10"/>
    <x v="0"/>
    <s v="Financiero"/>
    <s v="Paraguay"/>
    <s v="01/04/2025 10:41:53"/>
    <s v="08/01/2030"/>
    <s v="PYG"/>
    <n v="619397260"/>
    <n v="401962191"/>
    <n v="402986533.04000002"/>
    <n v="11.5"/>
    <x v="0"/>
  </r>
  <r>
    <s v="BONOS"/>
    <x v="10"/>
    <x v="0"/>
    <s v="Financiero"/>
    <s v="Paraguay"/>
    <s v="09/04/2025 11:46:25"/>
    <s v="08/01/2030"/>
    <s v="PYG"/>
    <n v="154849320"/>
    <n v="100731646"/>
    <n v="100738719.03"/>
    <n v="11.5"/>
    <x v="0"/>
  </r>
  <r>
    <s v="BONOS"/>
    <x v="10"/>
    <x v="0"/>
    <s v="Financiero"/>
    <s v="Paraguay"/>
    <s v="21/10/2025 10:43:50"/>
    <s v="06/04/2028"/>
    <s v="PYG"/>
    <n v="658938360"/>
    <n v="502095890"/>
    <n v="514502970.06"/>
    <n v="12.75"/>
    <x v="0"/>
  </r>
  <r>
    <s v="BONOS"/>
    <x v="10"/>
    <x v="0"/>
    <s v="Financiero"/>
    <s v="Paraguay"/>
    <s v="12/11/2025 09:24:33"/>
    <s v="06/04/2028"/>
    <s v="PYG"/>
    <n v="658938360"/>
    <n v="505938355"/>
    <n v="514531845.63999999"/>
    <n v="12.75"/>
    <x v="0"/>
  </r>
  <r>
    <s v="BONOS"/>
    <x v="11"/>
    <x v="2"/>
    <s v="Comercial"/>
    <m/>
    <s v="19/05/2022 12:33:27"/>
    <s v="27/06/2028"/>
    <s v="PYG"/>
    <n v="1671793"/>
    <n v="1014726"/>
    <n v="1002062.98"/>
    <n v="10.75"/>
    <x v="0"/>
  </r>
  <r>
    <s v="BONOS"/>
    <x v="11"/>
    <x v="2"/>
    <s v="Comercial"/>
    <m/>
    <s v="02/06/2022 12:45:09"/>
    <s v="27/06/2028"/>
    <s v="PYG"/>
    <n v="30092429"/>
    <n v="18338659"/>
    <n v="18036771.420000002"/>
    <n v="10.75"/>
    <x v="0"/>
  </r>
  <r>
    <s v="BONOS"/>
    <x v="11"/>
    <x v="2"/>
    <s v="Comercial"/>
    <m/>
    <s v="03/06/2022 12:41:30"/>
    <s v="27/06/2028"/>
    <s v="PYG"/>
    <n v="8359009"/>
    <n v="5095720"/>
    <n v="5010296.24"/>
    <n v="10.75"/>
    <x v="0"/>
  </r>
  <r>
    <s v="BONOS"/>
    <x v="11"/>
    <x v="2"/>
    <s v="Comercial"/>
    <m/>
    <s v="06/06/2022 12:57:44"/>
    <s v="27/06/2028"/>
    <s v="PYG"/>
    <n v="10030803"/>
    <n v="6120164"/>
    <n v="6012337.2300000004"/>
    <n v="10.75"/>
    <x v="0"/>
  </r>
  <r>
    <s v="BONOS"/>
    <x v="11"/>
    <x v="2"/>
    <s v="Comercial"/>
    <m/>
    <s v="09/06/2022 12:11:13"/>
    <s v="27/06/2028"/>
    <s v="PYG"/>
    <n v="3343609"/>
    <n v="2041752"/>
    <n v="2004074.81"/>
    <n v="10.75"/>
    <x v="0"/>
  </r>
  <r>
    <s v="BONOS"/>
    <x v="11"/>
    <x v="2"/>
    <s v="Comercial"/>
    <m/>
    <s v="01/07/2022 14:47:32"/>
    <s v="27/06/2028"/>
    <s v="PYG"/>
    <n v="6579992"/>
    <n v="4002216"/>
    <n v="4008038.1"/>
    <n v="10.75"/>
    <x v="0"/>
  </r>
  <r>
    <s v="BONOS"/>
    <x v="11"/>
    <x v="2"/>
    <s v="Comercial"/>
    <m/>
    <s v="04/07/2022 12:06:03"/>
    <s v="27/06/2028"/>
    <s v="PYG"/>
    <n v="13160001"/>
    <n v="8011782"/>
    <n v="8016262.9800000004"/>
    <n v="10.75"/>
    <x v="0"/>
  </r>
  <r>
    <s v="BONOS"/>
    <x v="11"/>
    <x v="2"/>
    <s v="Comercial"/>
    <m/>
    <s v="10/08/2022 12:00:41"/>
    <s v="27/06/2028"/>
    <s v="PYG"/>
    <n v="11515007"/>
    <n v="6579437"/>
    <n v="6754677.7400000002"/>
    <n v="10.75"/>
    <x v="0"/>
  </r>
  <r>
    <s v="BONOS"/>
    <x v="11"/>
    <x v="2"/>
    <s v="Comercial"/>
    <m/>
    <s v="17/08/2022 12:51:40"/>
    <s v="27/06/2028"/>
    <s v="PYG"/>
    <n v="8225002"/>
    <n v="4712157"/>
    <n v="4825530.26"/>
    <n v="10.75"/>
    <x v="0"/>
  </r>
  <r>
    <s v="BONOS"/>
    <x v="11"/>
    <x v="2"/>
    <s v="Comercial"/>
    <m/>
    <s v="30/08/2022 12:07:04"/>
    <s v="27/06/2028"/>
    <s v="PYG"/>
    <n v="6579992"/>
    <n v="4073040"/>
    <n v="4008248.51"/>
    <n v="10.75"/>
    <x v="0"/>
  </r>
  <r>
    <s v="BONOS"/>
    <x v="11"/>
    <x v="2"/>
    <s v="Comercial"/>
    <m/>
    <s v="02/09/2022 12:32:00"/>
    <s v="27/06/2028"/>
    <s v="PYG"/>
    <n v="9869995"/>
    <n v="6114864"/>
    <n v="6012361.7699999996"/>
    <n v="10.75"/>
    <x v="0"/>
  </r>
  <r>
    <s v="BONOS"/>
    <x v="11"/>
    <x v="2"/>
    <s v="Comercial"/>
    <m/>
    <s v="01/06/2023 13:17:04"/>
    <s v="27/06/2028"/>
    <s v="PYG"/>
    <n v="117300519"/>
    <n v="76369523"/>
    <n v="75154781.439999998"/>
    <n v="10.75"/>
    <x v="0"/>
  </r>
  <r>
    <s v="BONOS"/>
    <x v="11"/>
    <x v="2"/>
    <s v="Comercial"/>
    <m/>
    <s v="19/06/2023 13:16:11"/>
    <s v="29/06/2026"/>
    <s v="PYG"/>
    <n v="13330549"/>
    <n v="10224658"/>
    <n v="10024808"/>
    <n v="10.25"/>
    <x v="0"/>
  </r>
  <r>
    <s v="BONOS"/>
    <x v="11"/>
    <x v="2"/>
    <s v="Comercial"/>
    <m/>
    <s v="10/08/2023 12:26:32"/>
    <s v="29/06/2026"/>
    <s v="PYG"/>
    <n v="104600004"/>
    <n v="80921098"/>
    <n v="80199193.239999995"/>
    <n v="10.25"/>
    <x v="0"/>
  </r>
  <r>
    <s v="BONOS"/>
    <x v="11"/>
    <x v="2"/>
    <s v="Comercial"/>
    <m/>
    <s v="18/09/2023 14:29:12"/>
    <s v="29/06/2026"/>
    <s v="PYG"/>
    <n v="32687501"/>
    <n v="25561644"/>
    <n v="25062036.780000001"/>
    <n v="10.25"/>
    <x v="0"/>
  </r>
  <r>
    <s v="BONOS"/>
    <x v="11"/>
    <x v="2"/>
    <s v="Comercial"/>
    <m/>
    <s v="28/09/2023 15:47:38"/>
    <s v="29/06/2026"/>
    <s v="PYG"/>
    <n v="32055652"/>
    <n v="25000000"/>
    <n v="25061884.16"/>
    <n v="10.25"/>
    <x v="0"/>
  </r>
  <r>
    <s v="BONOS"/>
    <x v="11"/>
    <x v="2"/>
    <s v="Comercial"/>
    <m/>
    <s v="08/01/2024 12:33:00"/>
    <s v="29/06/2026"/>
    <s v="PYG"/>
    <n v="339301237"/>
    <n v="270834040"/>
    <n v="270670447.62"/>
    <n v="10.25"/>
    <x v="0"/>
  </r>
  <r>
    <s v="BONOS"/>
    <x v="11"/>
    <x v="2"/>
    <s v="Comercial"/>
    <m/>
    <s v="06/03/2024 11:36:07"/>
    <s v="27/06/2028"/>
    <s v="PYG"/>
    <n v="17806761"/>
    <n v="12243863"/>
    <n v="12024781.92"/>
    <n v="10.75"/>
    <x v="0"/>
  </r>
  <r>
    <s v="BONOS"/>
    <x v="11"/>
    <x v="2"/>
    <s v="Comercial"/>
    <m/>
    <s v="24/04/2024 10:28:27"/>
    <s v="28/06/2028"/>
    <s v="PYG"/>
    <n v="133425948"/>
    <n v="91575917"/>
    <n v="91003885.209999993"/>
    <n v="11"/>
    <x v="0"/>
  </r>
  <r>
    <s v="BONOS"/>
    <x v="11"/>
    <x v="2"/>
    <s v="Comercial"/>
    <m/>
    <s v="03/10/2024 12:05:18"/>
    <s v="01/07/2026"/>
    <s v="PYG"/>
    <n v="229549836"/>
    <n v="194059113"/>
    <n v="194001224.18000001"/>
    <n v="10.5"/>
    <x v="0"/>
  </r>
  <r>
    <s v="BONOS"/>
    <x v="11"/>
    <x v="2"/>
    <s v="Comercial"/>
    <m/>
    <s v="10/10/2024 14:29:46"/>
    <s v="29/06/2026"/>
    <s v="PYG"/>
    <n v="11805685"/>
    <n v="10044931"/>
    <n v="10024932.609999999"/>
    <n v="10.25"/>
    <x v="0"/>
  </r>
  <r>
    <s v="BONOS"/>
    <x v="11"/>
    <x v="2"/>
    <s v="Comercial"/>
    <m/>
    <s v="14/10/2024 15:27:58"/>
    <s v="01/07/2026"/>
    <s v="PYG"/>
    <n v="29581164"/>
    <n v="25383800"/>
    <n v="25092020.399999999"/>
    <n v="9.74"/>
    <x v="0"/>
  </r>
  <r>
    <s v="BONOS"/>
    <x v="11"/>
    <x v="2"/>
    <s v="Comercial"/>
    <m/>
    <s v="14/11/2024 11:16:46"/>
    <s v="01/07/2026"/>
    <s v="PYG"/>
    <n v="47329861"/>
    <n v="39614797"/>
    <n v="39713421.649999999"/>
    <n v="12"/>
    <x v="0"/>
  </r>
  <r>
    <s v="BONOS"/>
    <x v="11"/>
    <x v="2"/>
    <s v="Comercial"/>
    <m/>
    <s v="10/02/2025 10:50:16"/>
    <s v="29/06/2026"/>
    <s v="PYG"/>
    <n v="2310591"/>
    <n v="2027521"/>
    <n v="2005023.53"/>
    <n v="10.24"/>
    <x v="0"/>
  </r>
  <r>
    <s v="BONOS"/>
    <x v="11"/>
    <x v="2"/>
    <s v="Comercial"/>
    <m/>
    <s v="20/02/2025 11:23:59"/>
    <s v="01/07/2026"/>
    <s v="PYG"/>
    <n v="115706848"/>
    <n v="100805413"/>
    <n v="99760211.950000003"/>
    <n v="11"/>
    <x v="0"/>
  </r>
  <r>
    <s v="BONOS"/>
    <x v="11"/>
    <x v="2"/>
    <s v="Comercial"/>
    <m/>
    <s v="11/04/2025 09:55:42"/>
    <s v="05/04/2030"/>
    <s v="PYG"/>
    <n v="2397534240"/>
    <n v="1500000000"/>
    <n v="1540379170.54"/>
    <n v="12"/>
    <x v="0"/>
  </r>
  <r>
    <s v="BONOS"/>
    <x v="11"/>
    <x v="2"/>
    <s v="Comercial"/>
    <m/>
    <s v="13/06/2025 10:56:14"/>
    <s v="29/06/2026"/>
    <s v="PYG"/>
    <n v="84730481"/>
    <n v="76705993"/>
    <n v="75187524.590000004"/>
    <n v="10.24"/>
    <x v="0"/>
  </r>
  <r>
    <s v="BONOS"/>
    <x v="11"/>
    <x v="2"/>
    <s v="Comercial"/>
    <m/>
    <s v="21/08/2025 09:39:09"/>
    <s v="05/04/2030"/>
    <s v="PYG"/>
    <n v="42347839"/>
    <n v="27363944"/>
    <n v="27729596.149999999"/>
    <n v="12"/>
    <x v="0"/>
  </r>
  <r>
    <s v="BONOS"/>
    <x v="12"/>
    <x v="0"/>
    <s v="Comercial"/>
    <m/>
    <s v="22/05/2024 14:55:43"/>
    <s v="02/11/2028"/>
    <s v="PYG"/>
    <n v="303216446"/>
    <n v="204531178"/>
    <n v="206023571.77000001"/>
    <n v="10.97"/>
    <x v="0"/>
  </r>
  <r>
    <s v="BONOS"/>
    <x v="12"/>
    <x v="0"/>
    <s v="Comercial"/>
    <m/>
    <s v="20/06/2024 14:33:37"/>
    <s v="06/05/2027"/>
    <s v="PYG"/>
    <n v="139555068"/>
    <n v="106788942"/>
    <n v="106968716.15000001"/>
    <n v="10.82"/>
    <x v="0"/>
  </r>
  <r>
    <s v="BONOS"/>
    <x v="12"/>
    <x v="0"/>
    <s v="Comercial"/>
    <m/>
    <s v="12/07/2024 14:08:10"/>
    <s v="04/05/2028"/>
    <s v="PYG"/>
    <n v="362690416"/>
    <n v="254953426"/>
    <n v="254247011.72"/>
    <n v="11.3"/>
    <x v="0"/>
  </r>
  <r>
    <s v="BONOS"/>
    <x v="12"/>
    <x v="0"/>
    <s v="Comercial"/>
    <m/>
    <s v="29/08/2024 11:30:08"/>
    <s v="22/09/2027"/>
    <s v="PYG"/>
    <n v="41181781"/>
    <n v="30604931"/>
    <n v="30066843.25"/>
    <n v="11.5"/>
    <x v="0"/>
  </r>
  <r>
    <s v="BONOS"/>
    <x v="12"/>
    <x v="0"/>
    <s v="Comercial"/>
    <m/>
    <s v="29/08/2024 11:31:08"/>
    <s v="22/03/2028"/>
    <s v="PYG"/>
    <n v="40303705"/>
    <n v="28576877"/>
    <n v="28063920.960000001"/>
    <n v="11.75"/>
    <x v="0"/>
  </r>
  <r>
    <s v="BONOS"/>
    <x v="12"/>
    <x v="0"/>
    <s v="Comercial"/>
    <m/>
    <s v="29/08/2024 11:32:29"/>
    <s v="02/11/2028"/>
    <s v="PYG"/>
    <n v="93706896"/>
    <n v="64519335"/>
    <n v="64890885.119999997"/>
    <n v="10.97"/>
    <x v="0"/>
  </r>
  <r>
    <s v="BONOS"/>
    <x v="12"/>
    <x v="0"/>
    <s v="Comercial"/>
    <m/>
    <s v="20/09/2024 14:53:22"/>
    <s v="04/05/2028"/>
    <s v="PYG"/>
    <n v="355647265"/>
    <n v="253328083"/>
    <n v="254250303.49000001"/>
    <n v="11.3"/>
    <x v="0"/>
  </r>
  <r>
    <s v="BONOS"/>
    <x v="12"/>
    <x v="0"/>
    <s v="Comercial"/>
    <m/>
    <s v="26/09/2024 14:34:28"/>
    <s v="04/05/2028"/>
    <s v="PYG"/>
    <n v="355647265"/>
    <n v="253792466"/>
    <n v="254250327.31"/>
    <n v="11.3"/>
    <x v="0"/>
  </r>
  <r>
    <s v="BONOS"/>
    <x v="12"/>
    <x v="0"/>
    <s v="Comercial"/>
    <m/>
    <s v="10/12/2024 11:57:02"/>
    <s v="04/05/2028"/>
    <s v="PYG"/>
    <n v="139441640"/>
    <n v="103281643"/>
    <n v="103340421.61"/>
    <n v="10.5"/>
    <x v="0"/>
  </r>
  <r>
    <s v="BONOS"/>
    <x v="12"/>
    <x v="0"/>
    <s v="Comercial"/>
    <m/>
    <s v="04/03/2025 10:25:11"/>
    <s v="06/05/2027"/>
    <s v="PYG"/>
    <n v="124682194"/>
    <n v="100783562"/>
    <n v="101653543.86"/>
    <n v="11"/>
    <x v="0"/>
  </r>
  <r>
    <s v="BONOS"/>
    <x v="13"/>
    <x v="2"/>
    <s v="Financiero"/>
    <m/>
    <s v="30/09/2022 12:51:01"/>
    <s v="24/11/2031"/>
    <s v="PYG"/>
    <n v="31975465"/>
    <n v="15151029"/>
    <n v="15165742.59"/>
    <n v="12.25"/>
    <x v="0"/>
  </r>
  <r>
    <s v="BONOS"/>
    <x v="13"/>
    <x v="2"/>
    <s v="Financiero"/>
    <m/>
    <s v="30/09/2022 12:58:48"/>
    <s v="19/12/2031"/>
    <s v="PYG"/>
    <n v="20171243"/>
    <n v="10024111"/>
    <n v="10035887.630000001"/>
    <n v="11"/>
    <x v="0"/>
  </r>
  <r>
    <s v="BONOS"/>
    <x v="13"/>
    <x v="2"/>
    <s v="Financiero"/>
    <m/>
    <s v="12/10/2022 12:42:25"/>
    <s v="24/11/2031"/>
    <s v="PYG"/>
    <n v="14921902"/>
    <n v="7098673"/>
    <n v="7077425.3399999999"/>
    <n v="12.25"/>
    <x v="0"/>
  </r>
  <r>
    <s v="BONOS"/>
    <x v="13"/>
    <x v="2"/>
    <s v="Financiero"/>
    <m/>
    <s v="14/10/2022 14:32:51"/>
    <s v="24/11/2031"/>
    <s v="PYG"/>
    <n v="36238889"/>
    <n v="17251039"/>
    <n v="17188033.09"/>
    <n v="12.25"/>
    <x v="0"/>
  </r>
  <r>
    <s v="BONOS"/>
    <x v="13"/>
    <x v="2"/>
    <s v="Financiero"/>
    <m/>
    <s v="06/12/2022 14:50:27"/>
    <s v="21/06/2029"/>
    <s v="PYG"/>
    <n v="18922866"/>
    <n v="10250478"/>
    <n v="10018578.67"/>
    <n v="13.25"/>
    <x v="0"/>
  </r>
  <r>
    <s v="BONOS"/>
    <x v="13"/>
    <x v="2"/>
    <s v="Financiero"/>
    <m/>
    <s v="22/12/2022 11:44:40"/>
    <s v="24/11/2031"/>
    <s v="PYG"/>
    <n v="21008220"/>
    <n v="10070481"/>
    <n v="10110321.5"/>
    <n v="12.25"/>
    <x v="0"/>
  </r>
  <r>
    <s v="BONOS"/>
    <x v="13"/>
    <x v="2"/>
    <s v="Financiero"/>
    <m/>
    <s v="20/03/2023 12:52:43"/>
    <s v="21/06/2029"/>
    <s v="PYG"/>
    <n v="14874028"/>
    <n v="8238138"/>
    <n v="8014619.1900000004"/>
    <n v="13.25"/>
    <x v="0"/>
  </r>
  <r>
    <s v="BONOS"/>
    <x v="13"/>
    <x v="2"/>
    <s v="Financiero"/>
    <m/>
    <s v="11/04/2023 12:17:10"/>
    <s v="24/11/2031"/>
    <s v="PYG"/>
    <n v="103514048"/>
    <n v="50671235"/>
    <n v="50552942.340000004"/>
    <n v="12.25"/>
    <x v="0"/>
  </r>
  <r>
    <s v="BONOS"/>
    <x v="13"/>
    <x v="2"/>
    <s v="Financiero"/>
    <m/>
    <s v="20/04/2023 12:53:00"/>
    <s v="19/12/2031"/>
    <s v="PYG"/>
    <n v="29429591"/>
    <n v="14817537"/>
    <n v="14815389.07"/>
    <n v="11.37"/>
    <x v="0"/>
  </r>
  <r>
    <s v="BONOS"/>
    <x v="13"/>
    <x v="2"/>
    <s v="Financiero"/>
    <m/>
    <s v="24/04/2023 15:23:57"/>
    <s v="29/01/2027"/>
    <s v="PYG"/>
    <n v="28953867"/>
    <n v="20509368"/>
    <n v="20391177.73"/>
    <n v="11.2"/>
    <x v="0"/>
  </r>
  <r>
    <s v="BONOS"/>
    <x v="13"/>
    <x v="2"/>
    <s v="Financiero"/>
    <m/>
    <s v="27/04/2023 11:54:36"/>
    <s v="27/11/2031"/>
    <s v="PYG"/>
    <n v="124216858"/>
    <n v="61127672"/>
    <n v="60663348.229999997"/>
    <n v="12.25"/>
    <x v="0"/>
  </r>
  <r>
    <s v="BONOS"/>
    <x v="13"/>
    <x v="2"/>
    <s v="Financiero"/>
    <m/>
    <s v="05/06/2023 14:52:50"/>
    <s v="21/06/2029"/>
    <s v="PYG"/>
    <n v="100442064"/>
    <n v="56357669"/>
    <n v="55102525.619999997"/>
    <n v="13.25"/>
    <x v="0"/>
  </r>
  <r>
    <s v="BONOS"/>
    <x v="13"/>
    <x v="2"/>
    <s v="Financiero"/>
    <m/>
    <s v="04/07/2023 15:21:37"/>
    <s v="19/05/2027"/>
    <s v="PYG"/>
    <n v="73934240"/>
    <n v="50673973"/>
    <n v="50687167.219999999"/>
    <n v="12"/>
    <x v="0"/>
  </r>
  <r>
    <s v="BONOS"/>
    <x v="13"/>
    <x v="2"/>
    <s v="Financiero"/>
    <m/>
    <s v="19/07/2023 12:18:54"/>
    <s v="21/06/2029"/>
    <s v="PYG"/>
    <n v="1793179"/>
    <n v="1007624"/>
    <n v="1001857.82"/>
    <n v="13.25"/>
    <x v="0"/>
  </r>
  <r>
    <s v="BONOS"/>
    <x v="13"/>
    <x v="2"/>
    <s v="Financiero"/>
    <m/>
    <s v="06/10/2023 13:01:51"/>
    <s v="23/11/2028"/>
    <s v="PYG"/>
    <n v="8010477"/>
    <n v="5056713"/>
    <n v="5053394.22"/>
    <n v="11.5"/>
    <x v="0"/>
  </r>
  <r>
    <s v="BONOS"/>
    <x v="13"/>
    <x v="2"/>
    <s v="Financiero"/>
    <m/>
    <s v="19/03/2024 11:17:30"/>
    <s v="21/06/2029"/>
    <s v="PYG"/>
    <n v="8635577"/>
    <n v="5150650"/>
    <n v="5009140.91"/>
    <n v="13.25"/>
    <x v="0"/>
  </r>
  <r>
    <s v="BONOS"/>
    <x v="13"/>
    <x v="2"/>
    <s v="Financiero"/>
    <m/>
    <s v="10/10/2024 14:16:25"/>
    <s v="24/06/2027"/>
    <s v="PYG"/>
    <n v="10690304"/>
    <n v="8040274"/>
    <n v="8013592.5599999996"/>
    <n v="12.25"/>
    <x v="0"/>
  </r>
  <r>
    <s v="BONOS"/>
    <x v="13"/>
    <x v="2"/>
    <s v="Financiero"/>
    <m/>
    <s v="07/11/2024 13:35:51"/>
    <s v="24/11/2031"/>
    <s v="PYG"/>
    <n v="490541646"/>
    <n v="266023560"/>
    <n v="262873400.47"/>
    <n v="12.25"/>
    <x v="0"/>
  </r>
  <r>
    <s v="BONOS"/>
    <x v="13"/>
    <x v="2"/>
    <s v="Financiero"/>
    <m/>
    <s v="03/01/2025 12:44:46"/>
    <s v="24/06/2027"/>
    <s v="PYG"/>
    <n v="652705480"/>
    <n v="501342466"/>
    <n v="500841217.74000001"/>
    <n v="12.25"/>
    <x v="0"/>
  </r>
  <r>
    <s v="BONOS"/>
    <x v="13"/>
    <x v="2"/>
    <s v="Financiero"/>
    <m/>
    <s v="10/02/2025 10:58:00"/>
    <s v="17/05/2028"/>
    <s v="PYG"/>
    <n v="8722524"/>
    <n v="6175236"/>
    <n v="6089196.3099999996"/>
    <n v="13"/>
    <x v="0"/>
  </r>
  <r>
    <s v="BONOS"/>
    <x v="13"/>
    <x v="2"/>
    <s v="Financiero"/>
    <m/>
    <s v="10/02/2025 11:05:24"/>
    <s v="19/12/2031"/>
    <s v="PYG"/>
    <n v="24784213"/>
    <n v="14223616"/>
    <n v="14051177.59"/>
    <n v="100"/>
    <x v="0"/>
  </r>
  <r>
    <s v="BONOS"/>
    <x v="13"/>
    <x v="2"/>
    <s v="Financiero"/>
    <m/>
    <s v="04/03/2025 10:16:42"/>
    <s v="19/05/2027"/>
    <s v="PYG"/>
    <n v="63463010"/>
    <n v="50713699"/>
    <n v="51013974.030000001"/>
    <n v="11.48"/>
    <x v="0"/>
  </r>
  <r>
    <s v="BONOS"/>
    <x v="13"/>
    <x v="2"/>
    <s v="Financiero"/>
    <m/>
    <s v="10/07/2025 10:06:06"/>
    <s v="24/06/2027"/>
    <s v="PYG"/>
    <n v="1296590576"/>
    <n v="1046895974"/>
    <n v="1043777261.79"/>
    <n v="12.25"/>
    <x v="0"/>
  </r>
  <r>
    <s v="BONOS"/>
    <x v="14"/>
    <x v="0"/>
    <s v="Financiero"/>
    <m/>
    <s v="03/06/2022 13:03:20"/>
    <s v="22/01/2026"/>
    <s v="PYG"/>
    <n v="3009725"/>
    <n v="2026629"/>
    <n v="2050841.81"/>
    <n v="13.5"/>
    <x v="0"/>
  </r>
  <r>
    <s v="BONOS"/>
    <x v="14"/>
    <x v="0"/>
    <s v="Financiero"/>
    <m/>
    <s v="08/07/2022 15:05:42"/>
    <s v="02/04/2026"/>
    <s v="PYG"/>
    <n v="14890141"/>
    <n v="10032054"/>
    <n v="10027597.970000001"/>
    <n v="13"/>
    <x v="0"/>
  </r>
  <r>
    <s v="BONOS"/>
    <x v="14"/>
    <x v="0"/>
    <s v="Financiero"/>
    <m/>
    <s v="12/09/2022 12:57:25"/>
    <s v="02/04/2026"/>
    <s v="PYG"/>
    <n v="20846187"/>
    <n v="14373972"/>
    <n v="14038677.77"/>
    <n v="13"/>
    <x v="0"/>
  </r>
  <r>
    <s v="BONOS"/>
    <x v="14"/>
    <x v="0"/>
    <s v="Financiero"/>
    <m/>
    <s v="06/12/2022 14:51:18"/>
    <s v="22/01/2026"/>
    <s v="PYG"/>
    <n v="21563219"/>
    <n v="15030127"/>
    <n v="15376740.25"/>
    <n v="13.5"/>
    <x v="0"/>
  </r>
  <r>
    <s v="BONOS"/>
    <x v="14"/>
    <x v="0"/>
    <s v="Financiero"/>
    <m/>
    <s v="13/12/2022 12:08:31"/>
    <s v="22/01/2026"/>
    <s v="PYG"/>
    <n v="25875868"/>
    <n v="18082756"/>
    <n v="18452062.609999999"/>
    <n v="13.5"/>
    <x v="0"/>
  </r>
  <r>
    <s v="BONOS"/>
    <x v="14"/>
    <x v="0"/>
    <s v="Financiero"/>
    <m/>
    <s v="13/01/2023 12:18:05"/>
    <s v="22/01/2026"/>
    <s v="PYG"/>
    <n v="28750963"/>
    <n v="20576986"/>
    <n v="20508396.460000001"/>
    <n v="13.5"/>
    <x v="0"/>
  </r>
  <r>
    <s v="BONOS"/>
    <x v="14"/>
    <x v="0"/>
    <s v="Financiero"/>
    <m/>
    <s v="04/05/2023 15:09:37"/>
    <s v="02/04/2026"/>
    <s v="PYG"/>
    <n v="27835615"/>
    <n v="20256437"/>
    <n v="20055391.510000002"/>
    <n v="13"/>
    <x v="0"/>
  </r>
  <r>
    <s v="BONOS"/>
    <x v="14"/>
    <x v="0"/>
    <s v="Financiero"/>
    <m/>
    <s v="11/05/2023 12:17:55"/>
    <s v="22/01/2026"/>
    <s v="PYG"/>
    <n v="13702325"/>
    <n v="10051781"/>
    <n v="10254200.369999999"/>
    <n v="13.5"/>
    <x v="0"/>
  </r>
  <r>
    <s v="BONOS"/>
    <x v="14"/>
    <x v="0"/>
    <s v="Financiero"/>
    <m/>
    <s v="12/05/2023 12:51:45"/>
    <s v="22/01/2026"/>
    <s v="PYG"/>
    <n v="8221395"/>
    <n v="6033287"/>
    <n v="6152520.9000000004"/>
    <n v="13.5"/>
    <x v="0"/>
  </r>
  <r>
    <s v="BONOS"/>
    <x v="14"/>
    <x v="0"/>
    <s v="Financiero"/>
    <m/>
    <s v="25/05/2023 14:33:32"/>
    <s v="02/04/2026"/>
    <s v="PYG"/>
    <n v="12526031"/>
    <n v="9182712"/>
    <n v="9024926.6400000006"/>
    <n v="13"/>
    <x v="0"/>
  </r>
  <r>
    <s v="BONOS"/>
    <x v="14"/>
    <x v="0"/>
    <s v="Financiero"/>
    <m/>
    <s v="07/06/2023 13:00:41"/>
    <s v="22/01/2026"/>
    <s v="PYG"/>
    <n v="4110703"/>
    <n v="3045491"/>
    <n v="3076266.13"/>
    <n v="13.5"/>
    <x v="0"/>
  </r>
  <r>
    <s v="BONOS"/>
    <x v="14"/>
    <x v="0"/>
    <s v="Financiero"/>
    <m/>
    <s v="28/06/2023 13:05:51"/>
    <s v="02/04/2026"/>
    <s v="PYG"/>
    <n v="25828025"/>
    <n v="18999999"/>
    <n v="19052386.300000001"/>
    <n v="13"/>
    <x v="0"/>
  </r>
  <r>
    <s v="BONOS"/>
    <x v="14"/>
    <x v="0"/>
    <s v="Financiero"/>
    <m/>
    <s v="28/07/2023 13:07:33"/>
    <s v="22/01/2026"/>
    <s v="PYG"/>
    <n v="13365750"/>
    <n v="10003698"/>
    <n v="10254182.77"/>
    <n v="13.5"/>
    <x v="0"/>
  </r>
  <r>
    <s v="BONOS"/>
    <x v="14"/>
    <x v="0"/>
    <s v="Financiero"/>
    <m/>
    <s v="08/08/2023 12:35:18"/>
    <s v="02/04/2026"/>
    <s v="PYG"/>
    <n v="32624877"/>
    <n v="24350466"/>
    <n v="24066516.969999999"/>
    <n v="13"/>
    <x v="0"/>
  </r>
  <r>
    <s v="BONOS"/>
    <x v="14"/>
    <x v="0"/>
    <s v="Financiero"/>
    <m/>
    <s v="11/09/2023 12:07:25"/>
    <s v="02/04/2026"/>
    <s v="PYG"/>
    <n v="42140469"/>
    <n v="31828081"/>
    <n v="31085750.23"/>
    <n v="13"/>
    <x v="0"/>
  </r>
  <r>
    <s v="BONOS"/>
    <x v="14"/>
    <x v="0"/>
    <s v="Financiero"/>
    <m/>
    <s v="06/10/2023 13:01:04"/>
    <s v="02/04/2026"/>
    <s v="PYG"/>
    <n v="108810633"/>
    <n v="82262849"/>
    <n v="82226569.829999998"/>
    <n v="13"/>
    <x v="0"/>
  </r>
  <r>
    <s v="BONOS"/>
    <x v="14"/>
    <x v="0"/>
    <s v="Financiero"/>
    <m/>
    <s v="18/01/2024 12:03:49"/>
    <s v="20/07/2029"/>
    <s v="PYG"/>
    <n v="222704704"/>
    <n v="136737270"/>
    <n v="136347698.55000001"/>
    <n v="11.65"/>
    <x v="0"/>
  </r>
  <r>
    <s v="BONOS"/>
    <x v="14"/>
    <x v="0"/>
    <s v="Financiero"/>
    <m/>
    <s v="15/02/2024 12:08:49"/>
    <s v="20/02/2030"/>
    <s v="PYG"/>
    <n v="87364374"/>
    <n v="51249314"/>
    <n v="50555998.909999996"/>
    <n v="12"/>
    <x v="0"/>
  </r>
  <r>
    <s v="BONOS"/>
    <x v="14"/>
    <x v="0"/>
    <s v="Financiero"/>
    <m/>
    <s v="06/03/2024 11:35:19"/>
    <s v="20/02/2030"/>
    <s v="PYG"/>
    <n v="171638360"/>
    <n v="100065754"/>
    <n v="101106939.91"/>
    <n v="12"/>
    <x v="0"/>
  </r>
  <r>
    <s v="BONOS"/>
    <x v="14"/>
    <x v="0"/>
    <s v="Financiero"/>
    <m/>
    <s v="11/03/2024 11:50:51"/>
    <s v="20/02/2030"/>
    <s v="PYG"/>
    <n v="85819169"/>
    <n v="50115068"/>
    <n v="50554294.600000001"/>
    <n v="12"/>
    <x v="0"/>
  </r>
  <r>
    <s v="BONOS"/>
    <x v="14"/>
    <x v="0"/>
    <s v="Financiero"/>
    <m/>
    <s v="12/04/2024 11:23:47"/>
    <s v="22/01/2026"/>
    <s v="PYG"/>
    <n v="88848216"/>
    <n v="72019452"/>
    <n v="71779452.939999998"/>
    <n v="13.5"/>
    <x v="0"/>
  </r>
  <r>
    <s v="BONOS"/>
    <x v="14"/>
    <x v="0"/>
    <s v="Financiero"/>
    <m/>
    <s v="13/05/2024 10:06:36"/>
    <s v="02/04/2026"/>
    <s v="PYG"/>
    <n v="82038902"/>
    <n v="66088082"/>
    <n v="65180599.899999999"/>
    <n v="13"/>
    <x v="0"/>
  </r>
  <r>
    <s v="BONOS"/>
    <x v="14"/>
    <x v="0"/>
    <s v="Financiero"/>
    <m/>
    <s v="08/07/2024 16:14:12"/>
    <s v="19/05/2028"/>
    <s v="PYG"/>
    <n v="283958352"/>
    <n v="201231235"/>
    <n v="201517562.97999999"/>
    <n v="10.7"/>
    <x v="0"/>
  </r>
  <r>
    <s v="BONOS"/>
    <x v="14"/>
    <x v="0"/>
    <s v="Financiero"/>
    <m/>
    <s v="29/08/2024 11:33:29"/>
    <s v="04/10/2027"/>
    <s v="PYG"/>
    <n v="41012055"/>
    <n v="30786575"/>
    <n v="30143197.100000001"/>
    <n v="11"/>
    <x v="0"/>
  </r>
  <r>
    <s v="BONOS"/>
    <x v="14"/>
    <x v="0"/>
    <s v="Financiero"/>
    <m/>
    <s v="08/11/2024 11:14:23"/>
    <s v="19/05/2028"/>
    <s v="PYG"/>
    <n v="278798900"/>
    <n v="203283287"/>
    <n v="201521715.59999999"/>
    <n v="10.7"/>
    <x v="0"/>
  </r>
  <r>
    <s v="BONOS"/>
    <x v="14"/>
    <x v="0"/>
    <s v="Financiero"/>
    <m/>
    <s v="25/04/2025 12:00:34"/>
    <s v="20/07/2029"/>
    <s v="PYG"/>
    <n v="45521630"/>
    <n v="30708575"/>
    <n v="30525132.809999999"/>
    <n v="11.65"/>
    <x v="0"/>
  </r>
  <r>
    <s v="BONOS"/>
    <x v="14"/>
    <x v="0"/>
    <s v="Financiero"/>
    <m/>
    <s v="25/04/2025 12:10:11"/>
    <s v="20/11/2028"/>
    <s v="PYG"/>
    <n v="27326027"/>
    <n v="20175342"/>
    <n v="20505046.41"/>
    <n v="9.99"/>
    <x v="0"/>
  </r>
  <r>
    <s v="BONOS"/>
    <x v="14"/>
    <x v="0"/>
    <s v="Financiero"/>
    <m/>
    <s v="25/06/2025 11:50:22"/>
    <s v="24/02/2026"/>
    <s v="PYG"/>
    <n v="194555836"/>
    <n v="179212582"/>
    <n v="179566969.02000001"/>
    <n v="12.83"/>
    <x v="0"/>
  </r>
  <r>
    <s v="BONOS"/>
    <x v="14"/>
    <x v="0"/>
    <s v="Financiero"/>
    <m/>
    <s v="26/06/2025 15:34:33"/>
    <s v="02/04/2026"/>
    <s v="PYG"/>
    <n v="24193973"/>
    <n v="21999744"/>
    <n v="22060791.210000001"/>
    <n v="13"/>
    <x v="0"/>
  </r>
  <r>
    <s v="BONOS"/>
    <x v="14"/>
    <x v="0"/>
    <s v="Financiero"/>
    <m/>
    <s v="03/09/2025 12:02:33"/>
    <s v="19/05/2028"/>
    <s v="PYG"/>
    <n v="235357052"/>
    <n v="183460287"/>
    <n v="180353717.71000001"/>
    <n v="10.7"/>
    <x v="0"/>
  </r>
  <r>
    <s v="BONOS"/>
    <x v="14"/>
    <x v="0"/>
    <s v="Financiero"/>
    <m/>
    <s v="15/09/2025 11:17:23"/>
    <s v="02/04/2026"/>
    <s v="PYG"/>
    <n v="382704658"/>
    <n v="358039562"/>
    <n v="348973371.35000002"/>
    <n v="12.98"/>
    <x v="0"/>
  </r>
  <r>
    <s v="BONOS"/>
    <x v="14"/>
    <x v="0"/>
    <s v="Financiero"/>
    <m/>
    <s v="01/10/2025 10:14:32"/>
    <s v="02/04/2026"/>
    <s v="PYG"/>
    <n v="693754795"/>
    <n v="651389042"/>
    <n v="651814215.50999999"/>
    <n v="12.99"/>
    <x v="0"/>
  </r>
  <r>
    <s v="BONOS"/>
    <x v="14"/>
    <x v="0"/>
    <s v="Financiero"/>
    <m/>
    <s v="09/12/2025 17:24:00"/>
    <s v="07/06/2027"/>
    <s v="PYG"/>
    <n v="53316029"/>
    <n v="47163664"/>
    <n v="47410342.729999997"/>
    <n v="8.75"/>
    <x v="0"/>
  </r>
  <r>
    <s v="BONOS"/>
    <x v="14"/>
    <x v="0"/>
    <s v="Financiero"/>
    <m/>
    <s v="09/12/2025 17:29:24"/>
    <s v="10/11/2027"/>
    <s v="PYG"/>
    <n v="260139453"/>
    <n v="220012447"/>
    <n v="221261039.59999999"/>
    <n v="9.5"/>
    <x v="0"/>
  </r>
  <r>
    <s v="BONOS"/>
    <x v="15"/>
    <x v="0"/>
    <s v="Comercial"/>
    <m/>
    <s v="05/11/2025 12:33:36"/>
    <s v="16/07/2029"/>
    <s v="PYG"/>
    <n v="1416979465"/>
    <n v="1012552669"/>
    <n v="1011069087.25"/>
    <n v="10.9"/>
    <x v="0"/>
  </r>
  <r>
    <s v="BONOS"/>
    <x v="16"/>
    <x v="0"/>
    <s v="Comercial"/>
    <m/>
    <s v="08/07/2025 10:00:44"/>
    <s v="28/06/2035"/>
    <s v="PYG"/>
    <n v="1061267137"/>
    <n v="500000000"/>
    <n v="513087114.81999999"/>
    <n v="11.25"/>
    <x v="0"/>
  </r>
  <r>
    <s v="BONOS"/>
    <x v="16"/>
    <x v="0"/>
    <s v="Comercial"/>
    <m/>
    <s v="06/08/2025 10:13:45"/>
    <s v="02/07/2032"/>
    <s v="PYG"/>
    <n v="1622882960"/>
    <n v="943808549"/>
    <n v="958932876.13999999"/>
    <n v="10.5"/>
    <x v="0"/>
  </r>
  <r>
    <s v="BONOS"/>
    <x v="16"/>
    <x v="0"/>
    <s v="Comercial"/>
    <m/>
    <s v="26/08/2025 09:28:14"/>
    <s v="02/07/2032"/>
    <s v="PYG"/>
    <n v="866924656"/>
    <n v="507047947"/>
    <n v="512255881.98000002"/>
    <n v="10.5"/>
    <x v="0"/>
  </r>
  <r>
    <s v="BONOS"/>
    <x v="16"/>
    <x v="0"/>
    <s v="Comercial"/>
    <m/>
    <s v="08/10/2025 10:20:05"/>
    <s v="02/07/2032"/>
    <s v="PYG"/>
    <n v="853835615"/>
    <n v="500143835"/>
    <n v="512217200.33999997"/>
    <n v="10.5"/>
    <x v="0"/>
  </r>
  <r>
    <s v="BONOS"/>
    <x v="16"/>
    <x v="0"/>
    <s v="Comercial"/>
    <m/>
    <s v="25/11/2025 12:50:50"/>
    <s v="02/07/2032"/>
    <s v="PYG"/>
    <n v="853835615"/>
    <n v="507047944"/>
    <n v="512257100.06"/>
    <n v="10.5"/>
    <x v="0"/>
  </r>
  <r>
    <s v="BONOS"/>
    <x v="16"/>
    <x v="0"/>
    <s v="Comercial"/>
    <m/>
    <s v="22/12/2025 09:38:25"/>
    <s v="02/07/2032"/>
    <s v="PYG"/>
    <n v="853835615"/>
    <n v="510931506"/>
    <n v="512238840.01999998"/>
    <n v="10.5"/>
    <x v="0"/>
  </r>
  <r>
    <s v="BONOS"/>
    <x v="17"/>
    <x v="0"/>
    <s v="Financiero"/>
    <m/>
    <s v="12/07/2023 12:00:16"/>
    <s v="15/03/2027"/>
    <s v="PYG"/>
    <n v="53238625"/>
    <n v="37635070"/>
    <n v="39191652.270000003"/>
    <n v="8.85"/>
    <x v="0"/>
  </r>
  <r>
    <s v="BONOS"/>
    <x v="17"/>
    <x v="0"/>
    <s v="Financiero"/>
    <m/>
    <s v="23/11/2023 14:33:36"/>
    <s v="15/03/2027"/>
    <s v="PYG"/>
    <n v="52356050"/>
    <n v="38840109"/>
    <n v="39428112.439999998"/>
    <n v="8.85"/>
    <x v="0"/>
  </r>
  <r>
    <s v="BONOS"/>
    <x v="17"/>
    <x v="0"/>
    <s v="Financiero"/>
    <m/>
    <s v="07/12/2023 12:54:32"/>
    <s v="15/03/2027"/>
    <s v="PYG"/>
    <n v="337696554"/>
    <n v="247782491"/>
    <n v="252758765.44"/>
    <n v="8.85"/>
    <x v="0"/>
  </r>
  <r>
    <s v="BONOS"/>
    <x v="17"/>
    <x v="0"/>
    <s v="Financiero"/>
    <m/>
    <s v="19/03/2024 11:25:30"/>
    <s v="15/03/2027"/>
    <s v="PYG"/>
    <n v="3794316"/>
    <n v="2880728"/>
    <n v="2958758.74"/>
    <n v="8.85"/>
    <x v="0"/>
  </r>
  <r>
    <s v="BONOS"/>
    <x v="17"/>
    <x v="0"/>
    <s v="Financiero"/>
    <m/>
    <s v="30/04/2024 09:30:35"/>
    <s v="10/09/2029"/>
    <s v="PYG"/>
    <n v="75642056"/>
    <n v="50550749"/>
    <n v="50205466.409999996"/>
    <n v="9.35"/>
    <x v="0"/>
  </r>
  <r>
    <s v="BONOS"/>
    <x v="17"/>
    <x v="0"/>
    <s v="Financiero"/>
    <m/>
    <s v="14/11/2024 11:12:08"/>
    <s v="10/09/2029"/>
    <s v="PYG"/>
    <n v="7331100"/>
    <n v="5075567"/>
    <n v="5020545.09"/>
    <n v="9.35"/>
    <x v="0"/>
  </r>
  <r>
    <s v="BONOS"/>
    <x v="17"/>
    <x v="0"/>
    <s v="Financiero"/>
    <m/>
    <s v="03/02/2025 11:44:05"/>
    <s v="15/03/2027"/>
    <s v="PYG"/>
    <n v="23971592"/>
    <n v="20237617"/>
    <n v="20077602"/>
    <n v="8.85"/>
    <x v="0"/>
  </r>
  <r>
    <s v="BONOS"/>
    <x v="18"/>
    <x v="0"/>
    <s v="Financiero"/>
    <s v="Paraguay"/>
    <s v="31/05/2022 12:31:45"/>
    <s v="29/05/2026"/>
    <s v="PYG"/>
    <n v="1369748"/>
    <n v="999998"/>
    <n v="1000254.69"/>
    <n v="9.25"/>
    <x v="0"/>
  </r>
  <r>
    <s v="BONOS"/>
    <x v="18"/>
    <x v="0"/>
    <s v="Financiero"/>
    <s v="Paraguay"/>
    <s v="01/06/2022 12:33:27"/>
    <s v="29/05/2026"/>
    <s v="PYG"/>
    <n v="4109235"/>
    <n v="3000760"/>
    <n v="3000763.44"/>
    <n v="9.25"/>
    <x v="0"/>
  </r>
  <r>
    <s v="BONOS"/>
    <x v="18"/>
    <x v="0"/>
    <s v="Financiero"/>
    <s v="Paraguay"/>
    <s v="03/06/2022 12:41:36"/>
    <s v="29/05/2026"/>
    <s v="PYG"/>
    <n v="1369748"/>
    <n v="1000758"/>
    <n v="1000255.01"/>
    <n v="9.25"/>
    <x v="0"/>
  </r>
  <r>
    <s v="BONOS"/>
    <x v="18"/>
    <x v="0"/>
    <s v="Financiero"/>
    <s v="Paraguay"/>
    <s v="21/12/2022 13:55:59"/>
    <s v="31/05/2029"/>
    <s v="PYG"/>
    <n v="66016432"/>
    <n v="40230137"/>
    <n v="40011101.43"/>
    <n v="10"/>
    <x v="0"/>
  </r>
  <r>
    <s v="BONOS"/>
    <x v="18"/>
    <x v="0"/>
    <s v="Financiero"/>
    <s v="Paraguay"/>
    <s v="10/01/2023 12:27:30"/>
    <s v="29/09/2028"/>
    <s v="PYG"/>
    <n v="6927394"/>
    <n v="4435094"/>
    <n v="4686896.34"/>
    <n v="6.7"/>
    <x v="0"/>
  </r>
  <r>
    <s v="BONOS"/>
    <x v="18"/>
    <x v="0"/>
    <s v="Financiero"/>
    <s v="Paraguay"/>
    <s v="14/06/2023 12:46:10"/>
    <s v="24/12/2029"/>
    <s v="PYG"/>
    <n v="77891234"/>
    <n v="47391769"/>
    <n v="47157851.950000003"/>
    <n v="10"/>
    <x v="0"/>
  </r>
  <r>
    <s v="BONOS"/>
    <x v="18"/>
    <x v="0"/>
    <s v="Financiero"/>
    <s v="Paraguay"/>
    <s v="19/06/2023 13:17:03"/>
    <s v="24/12/2029"/>
    <s v="PYG"/>
    <n v="44746031"/>
    <n v="27262048"/>
    <n v="27090799.010000002"/>
    <n v="10"/>
    <x v="0"/>
  </r>
  <r>
    <s v="BONOS"/>
    <x v="18"/>
    <x v="0"/>
    <s v="Financiero"/>
    <s v="Paraguay"/>
    <s v="04/07/2023 15:20:42"/>
    <s v="30/09/2031"/>
    <s v="PYG"/>
    <n v="226704122"/>
    <n v="113553570"/>
    <n v="119156172.89"/>
    <n v="7.5"/>
    <x v="0"/>
  </r>
  <r>
    <s v="BONOS"/>
    <x v="18"/>
    <x v="0"/>
    <s v="Financiero"/>
    <s v="Paraguay"/>
    <s v="07/11/2023 14:13:30"/>
    <s v="29/05/2026"/>
    <s v="PYG"/>
    <n v="56969741"/>
    <n v="45419018"/>
    <n v="45894532.130000003"/>
    <n v="9.25"/>
    <x v="0"/>
  </r>
  <r>
    <s v="BONOS"/>
    <x v="18"/>
    <x v="0"/>
    <s v="Financiero"/>
    <s v="Paraguay"/>
    <s v="10/05/2024 10:32:59"/>
    <s v="29/05/2026"/>
    <s v="PYG"/>
    <n v="17885235"/>
    <n v="15038015"/>
    <n v="15003833.390000001"/>
    <n v="9.25"/>
    <x v="0"/>
  </r>
  <r>
    <s v="BONOS"/>
    <x v="18"/>
    <x v="0"/>
    <s v="Financiero"/>
    <s v="Paraguay"/>
    <s v="23/08/2024 13:03:31"/>
    <s v="30/09/2031"/>
    <s v="PYG"/>
    <n v="153773944"/>
    <n v="87772602"/>
    <n v="89104552.519999996"/>
    <n v="10"/>
    <x v="0"/>
  </r>
  <r>
    <s v="BONOS"/>
    <x v="18"/>
    <x v="0"/>
    <s v="Financiero"/>
    <s v="Paraguay"/>
    <s v="04/09/2024 14:56:27"/>
    <s v="24/12/2029"/>
    <s v="PYG"/>
    <n v="766027394"/>
    <n v="502651292"/>
    <n v="501706616.98000002"/>
    <n v="9.9"/>
    <x v="0"/>
  </r>
  <r>
    <s v="BONOS"/>
    <x v="18"/>
    <x v="0"/>
    <s v="Financiero"/>
    <s v="Paraguay"/>
    <s v="10/10/2024 14:17:58"/>
    <s v="29/05/2026"/>
    <s v="PYG"/>
    <n v="36914409"/>
    <n v="32081095"/>
    <n v="32008178.469999999"/>
    <n v="9.25"/>
    <x v="0"/>
  </r>
  <r>
    <s v="BONOS"/>
    <x v="18"/>
    <x v="0"/>
    <s v="Financiero"/>
    <s v="Paraguay"/>
    <s v="14/11/2024 11:20:55"/>
    <s v="29/05/2026"/>
    <s v="PYG"/>
    <n v="13748632"/>
    <n v="12042574"/>
    <n v="12003069.359999999"/>
    <n v="9.25"/>
    <x v="0"/>
  </r>
  <r>
    <s v="BONOS"/>
    <x v="18"/>
    <x v="0"/>
    <s v="Financiero"/>
    <s v="Paraguay"/>
    <s v="14/11/2024 11:23:04"/>
    <s v="30/09/2031"/>
    <s v="PYG"/>
    <n v="30376706"/>
    <n v="18527535"/>
    <n v="18665233.66"/>
    <n v="9"/>
    <x v="0"/>
  </r>
  <r>
    <s v="BONOS"/>
    <x v="18"/>
    <x v="0"/>
    <s v="Financiero"/>
    <s v="Paraguay"/>
    <s v="14/11/2024 11:24:00"/>
    <s v="30/12/2026"/>
    <s v="PYG"/>
    <n v="54009243"/>
    <n v="45159658"/>
    <n v="45011510.840000004"/>
    <n v="9.25"/>
    <x v="0"/>
  </r>
  <r>
    <s v="BONOS"/>
    <x v="18"/>
    <x v="0"/>
    <s v="Financiero"/>
    <s v="Paraguay"/>
    <s v="03/02/2025 11:43:17"/>
    <s v="29/05/2026"/>
    <s v="PYG"/>
    <n v="112240410"/>
    <n v="100076028"/>
    <n v="100025417.31999999"/>
    <n v="100"/>
    <x v="0"/>
  </r>
  <r>
    <s v="BONOS"/>
    <x v="18"/>
    <x v="0"/>
    <s v="Financiero"/>
    <s v="Paraguay"/>
    <s v="25/07/2025 09:27:21"/>
    <s v="31/05/2029"/>
    <s v="PYG"/>
    <n v="2644904094"/>
    <n v="1913013700"/>
    <n v="1900528128.48"/>
    <n v="10"/>
    <x v="0"/>
  </r>
  <r>
    <s v="BONOS SUBORDINADOS"/>
    <x v="19"/>
    <x v="0"/>
    <s v="Financiero"/>
    <s v="Paraguay"/>
    <s v="12/03/2025 09:52:09"/>
    <s v="02/03/2032"/>
    <s v="PYG"/>
    <n v="1708275330"/>
    <n v="1000000000"/>
    <n v="1005784160.23"/>
    <n v="10.15"/>
    <x v="0"/>
  </r>
  <r>
    <s v="BONOS SUBORDINADOS"/>
    <x v="19"/>
    <x v="0"/>
    <s v="Financiero"/>
    <s v="Paraguay"/>
    <s v="07/04/2025 09:44:34"/>
    <s v="02/03/2032"/>
    <s v="PYG"/>
    <n v="854137679"/>
    <n v="503615067"/>
    <n v="502921805.68000001"/>
    <n v="10.15"/>
    <x v="0"/>
  </r>
  <r>
    <s v="BONOS SUBORDINADOS"/>
    <x v="19"/>
    <x v="0"/>
    <s v="Financiero"/>
    <s v="Paraguay"/>
    <s v="21/04/2025 10:59:59"/>
    <s v="02/03/2032"/>
    <s v="PYG"/>
    <n v="854137679"/>
    <n v="505561642"/>
    <n v="502928146.08999997"/>
    <n v="10.15"/>
    <x v="0"/>
  </r>
  <r>
    <s v="BONOS SUBORDINADOS"/>
    <x v="19"/>
    <x v="0"/>
    <s v="Financiero"/>
    <s v="Paraguay"/>
    <s v="30/04/2025 11:13:20"/>
    <s v="02/03/2032"/>
    <s v="PYG"/>
    <n v="854137679"/>
    <n v="506813013"/>
    <n v="502928574.48000002"/>
    <n v="10.15"/>
    <x v="0"/>
  </r>
  <r>
    <s v="BONOS SUBORDINADOS"/>
    <x v="19"/>
    <x v="0"/>
    <s v="Financiero"/>
    <s v="Paraguay"/>
    <s v="03/12/2025 10:30:36"/>
    <s v="02/03/2032"/>
    <s v="PYG"/>
    <n v="774129270"/>
    <n v="477908609"/>
    <n v="469711449.32999998"/>
    <n v="10.15"/>
    <x v="0"/>
  </r>
  <r>
    <s v="BONOS SUBORDINADOS"/>
    <x v="19"/>
    <x v="0"/>
    <s v="Financiero"/>
    <s v="Paraguay"/>
    <s v="12/12/2025 10:03:05"/>
    <s v="02/03/2032"/>
    <s v="PYG"/>
    <n v="816179459"/>
    <n v="500278084"/>
    <n v="502895241.57999998"/>
    <n v="10.15"/>
    <x v="0"/>
  </r>
  <r>
    <s v="BONOS SUBORDINADOS"/>
    <x v="20"/>
    <x v="2"/>
    <s v="Financiero"/>
    <s v="Paraguay"/>
    <s v="30/06/2022 12:57:40"/>
    <s v="10/02/2026"/>
    <s v="PYG"/>
    <n v="3047120"/>
    <n v="2033752"/>
    <n v="2038071.22"/>
    <n v="14"/>
    <x v="0"/>
  </r>
  <r>
    <s v="BONOS FINANCIEROS"/>
    <x v="21"/>
    <x v="0"/>
    <s v="Financiero"/>
    <s v="Paraguay"/>
    <s v="16/06/2023 14:32:34"/>
    <s v="16/05/2028"/>
    <s v="PYG"/>
    <n v="18300000"/>
    <n v="12100108"/>
    <n v="12151414.439999999"/>
    <n v="10.5"/>
    <x v="0"/>
  </r>
  <r>
    <s v="BONOS FINANCIEROS"/>
    <x v="21"/>
    <x v="0"/>
    <s v="Financiero"/>
    <s v="Paraguay"/>
    <s v="31/10/2023 12:24:15"/>
    <s v="16/05/2028"/>
    <s v="PYG"/>
    <n v="37470547"/>
    <n v="25091886"/>
    <n v="25053956.609999999"/>
    <n v="10.5"/>
    <x v="0"/>
  </r>
  <r>
    <s v="BONOS FINANCIEROS"/>
    <x v="21"/>
    <x v="0"/>
    <s v="Financiero"/>
    <s v="Paraguay"/>
    <s v="30/11/2023 10:55:18"/>
    <s v="16/05/2028"/>
    <s v="PYG"/>
    <n v="110448287"/>
    <n v="75302056"/>
    <n v="75945361.200000003"/>
    <n v="10.5"/>
    <x v="0"/>
  </r>
  <r>
    <s v="BONOS FINANCIEROS"/>
    <x v="21"/>
    <x v="0"/>
    <s v="Financiero"/>
    <s v="Paraguay"/>
    <s v="09/02/2024 13:43:12"/>
    <s v="16/05/2028"/>
    <s v="PYG"/>
    <n v="147264380"/>
    <n v="104155203"/>
    <n v="102299071.97"/>
    <n v="10.5"/>
    <x v="0"/>
  </r>
  <r>
    <s v="BONOS FINANCIEROS"/>
    <x v="21"/>
    <x v="0"/>
    <s v="Financiero"/>
    <s v="Paraguay"/>
    <s v="19/02/2024 11:22:55"/>
    <s v="16/05/2028"/>
    <s v="PYG"/>
    <n v="214076931"/>
    <n v="148170301"/>
    <n v="149863065.69999999"/>
    <n v="10.5"/>
    <x v="0"/>
  </r>
  <r>
    <s v="BONOS FINANCIEROS"/>
    <x v="21"/>
    <x v="0"/>
    <s v="Financiero"/>
    <s v="Paraguay"/>
    <s v="23/02/2024 11:15:20"/>
    <s v="16/05/2028"/>
    <s v="PYG"/>
    <n v="115717265"/>
    <n v="80704111"/>
    <n v="81326996.620000005"/>
    <n v="10.5"/>
    <x v="0"/>
  </r>
  <r>
    <s v="BONOS FINANCIEROS"/>
    <x v="21"/>
    <x v="0"/>
    <s v="Financiero"/>
    <s v="Paraguay"/>
    <s v="28/02/2024 12:42:44"/>
    <s v="16/05/2028"/>
    <s v="PYG"/>
    <n v="137414250"/>
    <n v="96922775"/>
    <n v="97160177.379999995"/>
    <n v="10.5"/>
    <x v="0"/>
  </r>
  <r>
    <s v="BONOS FINANCIEROS"/>
    <x v="21"/>
    <x v="0"/>
    <s v="Financiero"/>
    <s v="Paraguay"/>
    <s v="05/04/2024 12:48:54"/>
    <s v="16/05/2028"/>
    <s v="PYG"/>
    <n v="462869038"/>
    <n v="325242738"/>
    <n v="324444540.10000002"/>
    <n v="10.5"/>
    <x v="0"/>
  </r>
  <r>
    <s v="BONOS FINANCIEROS"/>
    <x v="21"/>
    <x v="0"/>
    <s v="Financiero"/>
    <s v="Paraguay"/>
    <s v="09/04/2024 10:16:52"/>
    <s v="16/05/2028"/>
    <s v="PYG"/>
    <n v="130181914"/>
    <n v="91713081"/>
    <n v="91335095.659999996"/>
    <n v="10.5"/>
    <x v="0"/>
  </r>
  <r>
    <s v="BONOS FINANCIEROS"/>
    <x v="21"/>
    <x v="0"/>
    <s v="Financiero"/>
    <s v="Paraguay"/>
    <s v="17/04/2024 12:32:15"/>
    <s v="16/05/2028"/>
    <s v="PYG"/>
    <n v="98359676"/>
    <n v="70334823"/>
    <n v="69565820.430000007"/>
    <n v="10.5"/>
    <x v="0"/>
  </r>
  <r>
    <s v="BONOS FINANCIEROS"/>
    <x v="21"/>
    <x v="0"/>
    <s v="Financiero"/>
    <s v="Paraguay"/>
    <s v="07/05/2024 12:45:34"/>
    <s v="16/05/2028"/>
    <s v="PYG"/>
    <n v="144646572"/>
    <n v="102358906"/>
    <n v="101259961.23999999"/>
    <n v="10.5"/>
    <x v="0"/>
  </r>
  <r>
    <s v="BONOS FINANCIEROS"/>
    <x v="21"/>
    <x v="0"/>
    <s v="Financiero"/>
    <s v="Paraguay"/>
    <s v="09/05/2024 11:54:47"/>
    <s v="16/05/2028"/>
    <s v="PYG"/>
    <n v="144646572"/>
    <n v="103716442"/>
    <n v="102089675.91"/>
    <n v="10.5"/>
    <x v="0"/>
  </r>
  <r>
    <s v="BONOS FINANCIEROS"/>
    <x v="21"/>
    <x v="0"/>
    <s v="Financiero"/>
    <s v="Paraguay"/>
    <s v="31/10/2024 14:50:56"/>
    <s v="16/08/2028"/>
    <s v="PYG"/>
    <n v="139382189"/>
    <n v="102187601"/>
    <n v="101262173.65000001"/>
    <n v="10.5"/>
    <x v="0"/>
  </r>
  <r>
    <s v="BONOS FINANCIEROS"/>
    <x v="21"/>
    <x v="0"/>
    <s v="Financiero"/>
    <s v="Paraguay"/>
    <s v="04/11/2024 09:23:00"/>
    <s v="16/05/2028"/>
    <s v="PYG"/>
    <n v="557528767"/>
    <n v="409215080"/>
    <n v="405048866.38999999"/>
    <n v="10.5"/>
    <x v="0"/>
  </r>
  <r>
    <s v="BONOS FINANCIEROS"/>
    <x v="21"/>
    <x v="0"/>
    <s v="Financiero"/>
    <s v="Paraguay"/>
    <s v="20/05/2025 12:26:53"/>
    <s v="16/05/2028"/>
    <s v="PYG"/>
    <n v="65721233"/>
    <n v="50014385"/>
    <n v="50628757.93"/>
    <n v="10.5"/>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823F358-5138-A844-BAF2-D0B867DF9ECE}" name="TablaDinámica16" cacheId="157"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1:D25" firstHeaderRow="1" firstDataRow="2" firstDataCol="2"/>
  <pivotFields count="13">
    <pivotField compact="0" outline="0" showAll="0" defaultSubtotal="0"/>
    <pivotField axis="axisRow" compact="0" outline="0" showAll="0" defaultSubtotal="0">
      <items count="22">
        <item x="0"/>
        <item x="1"/>
        <item x="2"/>
        <item x="3"/>
        <item x="4"/>
        <item x="5"/>
        <item x="6"/>
        <item x="7"/>
        <item x="8"/>
        <item x="9"/>
        <item x="10"/>
        <item x="11"/>
        <item x="12"/>
        <item x="13"/>
        <item x="14"/>
        <item x="15"/>
        <item x="16"/>
        <item x="17"/>
        <item x="18"/>
        <item x="19"/>
        <item x="20"/>
        <item x="21"/>
      </items>
    </pivotField>
    <pivotField axis="axisRow" compact="0" outline="0" showAll="0" defaultSubtotal="0">
      <items count="3">
        <item x="1"/>
        <item x="2"/>
        <item x="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41" outline="0" showAll="0" defaultSubtotal="0"/>
    <pivotField compact="0" numFmtId="41" outline="0" showAll="0" defaultSubtotal="0"/>
    <pivotField dataField="1" compact="0" numFmtId="41" outline="0" showAll="0" defaultSubtotal="0"/>
    <pivotField compact="0" outline="0" showAll="0" defaultSubtotal="0"/>
    <pivotField axis="axisCol" compact="0" outline="0" showAll="0" defaultSubtotal="0">
      <items count="1">
        <item x="0"/>
      </items>
    </pivotField>
  </pivotFields>
  <rowFields count="2">
    <field x="1"/>
    <field x="2"/>
  </rowFields>
  <rowItems count="23">
    <i>
      <x/>
      <x v="2"/>
    </i>
    <i>
      <x v="1"/>
      <x v="2"/>
    </i>
    <i>
      <x v="2"/>
      <x v="2"/>
    </i>
    <i>
      <x v="3"/>
      <x/>
    </i>
    <i>
      <x v="4"/>
      <x v="2"/>
    </i>
    <i>
      <x v="5"/>
      <x v="2"/>
    </i>
    <i>
      <x v="6"/>
      <x v="2"/>
    </i>
    <i>
      <x v="7"/>
      <x v="2"/>
    </i>
    <i>
      <x v="8"/>
      <x v="2"/>
    </i>
    <i>
      <x v="9"/>
      <x v="2"/>
    </i>
    <i>
      <x v="10"/>
      <x v="2"/>
    </i>
    <i>
      <x v="11"/>
      <x v="1"/>
    </i>
    <i>
      <x v="12"/>
      <x v="2"/>
    </i>
    <i>
      <x v="13"/>
      <x v="1"/>
    </i>
    <i>
      <x v="14"/>
      <x v="2"/>
    </i>
    <i>
      <x v="15"/>
      <x v="2"/>
    </i>
    <i>
      <x v="16"/>
      <x v="2"/>
    </i>
    <i>
      <x v="17"/>
      <x v="2"/>
    </i>
    <i>
      <x v="18"/>
      <x v="2"/>
    </i>
    <i>
      <x v="19"/>
      <x v="2"/>
    </i>
    <i>
      <x v="20"/>
      <x v="1"/>
    </i>
    <i>
      <x v="21"/>
      <x v="2"/>
    </i>
    <i t="grand">
      <x/>
    </i>
  </rowItems>
  <colFields count="1">
    <field x="12"/>
  </colFields>
  <colItems count="2">
    <i>
      <x/>
    </i>
    <i t="grand">
      <x/>
    </i>
  </colItems>
  <dataFields count="1">
    <dataField name="Suma de Val. Contable" fld="10"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F27"/>
  <sheetViews>
    <sheetView showGridLines="0" tabSelected="1" zoomScale="115" zoomScaleNormal="115" workbookViewId="0">
      <selection activeCell="C20" sqref="C20"/>
    </sheetView>
  </sheetViews>
  <sheetFormatPr baseColWidth="10" defaultColWidth="9.140625" defaultRowHeight="15"/>
  <cols>
    <col min="1" max="1" width="3.42578125" style="5" customWidth="1"/>
    <col min="2" max="2" width="52.7109375" style="5" customWidth="1"/>
    <col min="3" max="3" width="23.140625" style="5" bestFit="1" customWidth="1"/>
    <col min="4" max="4" width="21.28515625" style="5" customWidth="1"/>
    <col min="5" max="5" width="3.42578125" style="5" customWidth="1"/>
    <col min="6" max="6" width="12.7109375" style="5" bestFit="1" customWidth="1"/>
    <col min="7" max="16384" width="9.140625" style="5"/>
  </cols>
  <sheetData>
    <row r="1" spans="1:6">
      <c r="A1" s="56"/>
    </row>
    <row r="2" spans="1:6">
      <c r="B2" s="181" t="s">
        <v>0</v>
      </c>
      <c r="C2" s="181"/>
      <c r="D2" s="181"/>
    </row>
    <row r="3" spans="1:6">
      <c r="B3" s="182" t="s">
        <v>1</v>
      </c>
      <c r="C3" s="182"/>
      <c r="D3" s="182"/>
    </row>
    <row r="4" spans="1:6">
      <c r="B4" s="183" t="s">
        <v>2</v>
      </c>
      <c r="C4" s="183"/>
      <c r="D4" s="183"/>
    </row>
    <row r="5" spans="1:6">
      <c r="B5" s="183" t="s">
        <v>3</v>
      </c>
      <c r="C5" s="183"/>
      <c r="D5" s="183"/>
    </row>
    <row r="7" spans="1:6">
      <c r="B7" s="70" t="s">
        <v>4</v>
      </c>
      <c r="C7" s="170">
        <v>46203</v>
      </c>
      <c r="D7" s="170">
        <v>45838</v>
      </c>
      <c r="E7" s="71"/>
    </row>
    <row r="8" spans="1:6">
      <c r="B8" s="72" t="s">
        <v>5</v>
      </c>
      <c r="C8" s="108">
        <v>996854259</v>
      </c>
      <c r="D8" s="169">
        <v>636807352</v>
      </c>
      <c r="E8" s="73"/>
    </row>
    <row r="9" spans="1:6">
      <c r="B9" s="72" t="s">
        <v>175</v>
      </c>
      <c r="C9" s="108">
        <v>71185535</v>
      </c>
      <c r="D9" s="178" t="s">
        <v>653</v>
      </c>
      <c r="E9" s="73"/>
    </row>
    <row r="10" spans="1:6">
      <c r="B10" s="72" t="s">
        <v>6</v>
      </c>
      <c r="C10" s="109">
        <v>14915188</v>
      </c>
      <c r="D10" s="169">
        <v>9009634</v>
      </c>
      <c r="E10" s="73"/>
      <c r="F10" s="180"/>
    </row>
    <row r="11" spans="1:6">
      <c r="B11" s="104" t="s">
        <v>7</v>
      </c>
      <c r="C11" s="110">
        <v>49910122144</v>
      </c>
      <c r="D11" s="110">
        <v>31212211773</v>
      </c>
      <c r="E11" s="73"/>
      <c r="F11" s="180"/>
    </row>
    <row r="12" spans="1:6">
      <c r="B12" s="74" t="s">
        <v>8</v>
      </c>
      <c r="C12" s="75">
        <f>SUM(C8:C11)</f>
        <v>50993077126</v>
      </c>
      <c r="D12" s="75">
        <f>SUM(D8:D11)</f>
        <v>31858028759</v>
      </c>
      <c r="E12" s="76"/>
    </row>
    <row r="13" spans="1:6">
      <c r="B13" s="77" t="s">
        <v>9</v>
      </c>
      <c r="C13" s="75"/>
      <c r="D13" s="75"/>
      <c r="E13" s="76"/>
    </row>
    <row r="14" spans="1:6">
      <c r="B14" s="78" t="s">
        <v>10</v>
      </c>
      <c r="C14" s="105">
        <v>18000000</v>
      </c>
      <c r="D14" s="105">
        <v>74500000</v>
      </c>
      <c r="E14" s="73"/>
    </row>
    <row r="15" spans="1:6">
      <c r="B15" s="79" t="s">
        <v>11</v>
      </c>
      <c r="C15" s="106">
        <v>136663243</v>
      </c>
      <c r="D15" s="106">
        <v>84646230</v>
      </c>
      <c r="E15" s="73"/>
    </row>
    <row r="16" spans="1:6">
      <c r="B16" s="79" t="s">
        <v>12</v>
      </c>
      <c r="C16" s="106">
        <v>165871422</v>
      </c>
      <c r="D16" s="106">
        <v>79084356</v>
      </c>
      <c r="E16" s="73"/>
    </row>
    <row r="17" spans="2:6">
      <c r="B17" s="77" t="s">
        <v>13</v>
      </c>
      <c r="C17" s="75">
        <f>SUM(C14:C16)</f>
        <v>320534665</v>
      </c>
      <c r="D17" s="75">
        <f>SUM(D14:D16)</f>
        <v>238230586</v>
      </c>
      <c r="E17" s="76"/>
    </row>
    <row r="18" spans="2:6">
      <c r="B18" s="77" t="s">
        <v>14</v>
      </c>
      <c r="C18" s="107">
        <f>+C12-C17</f>
        <v>50672542461</v>
      </c>
      <c r="D18" s="107">
        <v>31619798173</v>
      </c>
      <c r="E18" s="80"/>
      <c r="F18" s="52"/>
    </row>
    <row r="19" spans="2:6">
      <c r="B19" s="77" t="s">
        <v>15</v>
      </c>
      <c r="C19" s="81">
        <v>350580.15601254057</v>
      </c>
      <c r="D19" s="81">
        <v>237331.21706213176</v>
      </c>
      <c r="E19" s="80"/>
    </row>
    <row r="20" spans="2:6">
      <c r="B20" s="77" t="s">
        <v>16</v>
      </c>
      <c r="C20" s="82">
        <f>+C18/C19</f>
        <v>144539.10636969251</v>
      </c>
      <c r="D20" s="82">
        <f>+D18/D19</f>
        <v>133230.67468500001</v>
      </c>
    </row>
    <row r="22" spans="2:6">
      <c r="B22" s="179" t="s">
        <v>17</v>
      </c>
      <c r="C22" s="179"/>
      <c r="D22" s="87"/>
      <c r="E22" s="52"/>
    </row>
    <row r="23" spans="2:6">
      <c r="B23" s="21"/>
      <c r="C23" s="83"/>
      <c r="D23" s="88"/>
      <c r="E23" s="63"/>
    </row>
    <row r="24" spans="2:6">
      <c r="C24" s="51"/>
      <c r="D24" s="51"/>
      <c r="E24" s="84"/>
    </row>
    <row r="25" spans="2:6">
      <c r="C25" s="51"/>
      <c r="D25" s="51"/>
    </row>
    <row r="26" spans="2:6">
      <c r="C26" s="85"/>
      <c r="D26" s="85"/>
    </row>
    <row r="27" spans="2:6">
      <c r="C27" s="86"/>
      <c r="D27" s="86"/>
    </row>
  </sheetData>
  <mergeCells count="6">
    <mergeCell ref="B22:C22"/>
    <mergeCell ref="F10:F11"/>
    <mergeCell ref="B2:D2"/>
    <mergeCell ref="B3:D3"/>
    <mergeCell ref="B4:D4"/>
    <mergeCell ref="B5:D5"/>
  </mergeCells>
  <hyperlinks>
    <hyperlink ref="B11" location="'06'!A1" display="Inversiones " xr:uid="{B9FB7D52-3CFD-407E-993D-9DA8C6D9BAA8}"/>
  </hyperlinks>
  <pageMargins left="0.7" right="0.7" top="0.75" bottom="0.75" header="0.3" footer="0.3"/>
  <pageSetup orientation="portrait" r:id="rId1"/>
  <ignoredErrors>
    <ignoredError sqref="C12:D1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F20"/>
  <sheetViews>
    <sheetView showGridLines="0" zoomScaleNormal="100" workbookViewId="0">
      <selection activeCell="D14" sqref="D14"/>
    </sheetView>
  </sheetViews>
  <sheetFormatPr baseColWidth="10" defaultColWidth="11.42578125" defaultRowHeight="15"/>
  <cols>
    <col min="1" max="1" width="3.42578125" style="5" customWidth="1"/>
    <col min="2" max="2" width="52.7109375" style="5" customWidth="1"/>
    <col min="3" max="4" width="18.7109375" style="5" customWidth="1"/>
    <col min="5" max="5" width="3.42578125" style="5" customWidth="1"/>
    <col min="6" max="6" width="12.42578125" style="5" bestFit="1" customWidth="1"/>
    <col min="7" max="16384" width="11.42578125" style="5"/>
  </cols>
  <sheetData>
    <row r="1" spans="1:6">
      <c r="A1" s="56"/>
    </row>
    <row r="2" spans="1:6">
      <c r="B2" s="181" t="str">
        <f>+EAN!B2</f>
        <v>FONDO MUTUO PARA TODOS RENTA FIJA EN GUARANÍES</v>
      </c>
      <c r="C2" s="181"/>
      <c r="D2" s="181"/>
    </row>
    <row r="3" spans="1:6">
      <c r="B3" s="182" t="s">
        <v>18</v>
      </c>
      <c r="C3" s="182"/>
      <c r="D3" s="182"/>
    </row>
    <row r="4" spans="1:6">
      <c r="B4" s="183" t="str">
        <f>+EAN!B4</f>
        <v>Correspondiente al 30/06/2026 comparativo al 30/06/2025</v>
      </c>
      <c r="C4" s="183"/>
      <c r="D4" s="183"/>
    </row>
    <row r="5" spans="1:6">
      <c r="B5" s="183" t="s">
        <v>3</v>
      </c>
      <c r="C5" s="183"/>
      <c r="D5" s="183"/>
    </row>
    <row r="7" spans="1:6" s="21" customFormat="1">
      <c r="B7" s="64" t="s">
        <v>19</v>
      </c>
      <c r="C7" s="67">
        <f>+EAN!C7</f>
        <v>46203</v>
      </c>
      <c r="D7" s="67">
        <f>+EAN!D7</f>
        <v>45838</v>
      </c>
    </row>
    <row r="8" spans="1:6">
      <c r="B8" s="44" t="s">
        <v>20</v>
      </c>
      <c r="C8" s="93">
        <v>43420793</v>
      </c>
      <c r="D8" s="93">
        <v>36772183</v>
      </c>
      <c r="F8" s="26"/>
    </row>
    <row r="9" spans="1:6">
      <c r="B9" s="44" t="s">
        <v>21</v>
      </c>
      <c r="C9" s="94">
        <v>2524830841</v>
      </c>
      <c r="D9" s="94">
        <v>1397782445</v>
      </c>
    </row>
    <row r="10" spans="1:6">
      <c r="B10" s="44" t="s">
        <v>22</v>
      </c>
      <c r="C10" s="94">
        <v>33223.107795715332</v>
      </c>
      <c r="D10" s="94">
        <v>15561</v>
      </c>
    </row>
    <row r="11" spans="1:6" s="21" customFormat="1">
      <c r="B11" s="57" t="s">
        <v>23</v>
      </c>
      <c r="C11" s="68">
        <f>SUM(C8:C10)</f>
        <v>2568284857.1077957</v>
      </c>
      <c r="D11" s="68">
        <f>SUM(D8:D10)</f>
        <v>1434570189</v>
      </c>
    </row>
    <row r="12" spans="1:6" s="21" customFormat="1">
      <c r="B12" s="39" t="s">
        <v>24</v>
      </c>
      <c r="C12" s="69"/>
      <c r="D12" s="69"/>
    </row>
    <row r="13" spans="1:6">
      <c r="B13" s="42" t="s">
        <v>25</v>
      </c>
      <c r="C13" s="50">
        <v>761979913</v>
      </c>
      <c r="D13" s="50">
        <v>444538230</v>
      </c>
    </row>
    <row r="14" spans="1:6">
      <c r="B14" s="47" t="s">
        <v>460</v>
      </c>
      <c r="C14" s="111">
        <v>0</v>
      </c>
      <c r="D14" s="111">
        <v>108</v>
      </c>
    </row>
    <row r="15" spans="1:6" s="21" customFormat="1">
      <c r="B15" s="66" t="s">
        <v>26</v>
      </c>
      <c r="C15" s="68">
        <f>SUM(C13:C14)</f>
        <v>761979913</v>
      </c>
      <c r="D15" s="68">
        <f>SUM(D13:D14)</f>
        <v>444538338</v>
      </c>
    </row>
    <row r="16" spans="1:6" s="21" customFormat="1">
      <c r="B16" s="57" t="s">
        <v>27</v>
      </c>
      <c r="C16" s="68">
        <f>+C11-C15</f>
        <v>1806304944.1077957</v>
      </c>
      <c r="D16" s="68">
        <f>+D11-D15</f>
        <v>990031851</v>
      </c>
    </row>
    <row r="18" spans="2:4">
      <c r="B18" s="179" t="s">
        <v>17</v>
      </c>
      <c r="C18" s="179"/>
      <c r="D18" s="62"/>
    </row>
    <row r="19" spans="2:4">
      <c r="C19" s="52"/>
      <c r="D19" s="52"/>
    </row>
    <row r="20" spans="2:4">
      <c r="C20" s="52"/>
      <c r="D20" s="52"/>
    </row>
  </sheetData>
  <mergeCells count="5">
    <mergeCell ref="B18:C18"/>
    <mergeCell ref="B2:D2"/>
    <mergeCell ref="B3:D3"/>
    <mergeCell ref="B4:D4"/>
    <mergeCell ref="B5:D5"/>
  </mergeCells>
  <pageMargins left="0.7" right="0.7" top="0.75" bottom="0.75" header="0.3" footer="0.3"/>
  <pageSetup orientation="portrait" r:id="rId1"/>
  <ignoredErrors>
    <ignoredError sqref="C11:D1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E26"/>
  <sheetViews>
    <sheetView showGridLines="0" zoomScale="85" zoomScaleNormal="85" workbookViewId="0">
      <selection activeCell="I10" sqref="I10"/>
    </sheetView>
  </sheetViews>
  <sheetFormatPr baseColWidth="10" defaultColWidth="11.42578125" defaultRowHeight="15"/>
  <cols>
    <col min="1" max="1" width="3.42578125" style="5" customWidth="1"/>
    <col min="2" max="2" width="30.85546875" style="5" customWidth="1"/>
    <col min="3" max="3" width="22.42578125" style="5" bestFit="1" customWidth="1"/>
    <col min="4" max="4" width="20" style="5" customWidth="1"/>
    <col min="5" max="5" width="22.42578125" style="5" bestFit="1" customWidth="1"/>
    <col min="6" max="6" width="3.42578125" style="5" customWidth="1"/>
    <col min="7" max="16384" width="11.42578125" style="5"/>
  </cols>
  <sheetData>
    <row r="1" spans="1:5">
      <c r="A1" s="56"/>
    </row>
    <row r="2" spans="1:5">
      <c r="B2" s="184" t="str">
        <f>+EIE!B2</f>
        <v>FONDO MUTUO PARA TODOS RENTA FIJA EN GUARANÍES</v>
      </c>
      <c r="C2" s="184"/>
      <c r="D2" s="184"/>
      <c r="E2" s="184"/>
    </row>
    <row r="3" spans="1:5">
      <c r="B3" s="182" t="s">
        <v>28</v>
      </c>
      <c r="C3" s="182"/>
      <c r="D3" s="182"/>
      <c r="E3" s="182"/>
    </row>
    <row r="4" spans="1:5" ht="15" customHeight="1">
      <c r="B4" s="185" t="s">
        <v>2</v>
      </c>
      <c r="C4" s="185"/>
      <c r="D4" s="185"/>
      <c r="E4" s="185"/>
    </row>
    <row r="5" spans="1:5">
      <c r="B5" s="183" t="s">
        <v>3</v>
      </c>
      <c r="C5" s="183"/>
      <c r="D5" s="183"/>
      <c r="E5" s="183"/>
    </row>
    <row r="7" spans="1:5">
      <c r="B7" s="64" t="s">
        <v>29</v>
      </c>
      <c r="C7" s="64" t="s">
        <v>30</v>
      </c>
      <c r="D7" s="64" t="s">
        <v>31</v>
      </c>
      <c r="E7" s="64" t="s">
        <v>32</v>
      </c>
    </row>
    <row r="8" spans="1:5">
      <c r="B8" s="57" t="s">
        <v>33</v>
      </c>
      <c r="C8" s="132">
        <v>38964572246</v>
      </c>
      <c r="D8" s="132">
        <v>2414841287</v>
      </c>
      <c r="E8" s="132">
        <v>41379413533</v>
      </c>
    </row>
    <row r="9" spans="1:5">
      <c r="B9" s="65" t="s">
        <v>34</v>
      </c>
      <c r="C9" s="133">
        <v>2414841287</v>
      </c>
      <c r="D9" s="133">
        <v>-2414841287</v>
      </c>
      <c r="E9" s="133">
        <v>0</v>
      </c>
    </row>
    <row r="10" spans="1:5">
      <c r="B10" s="44" t="s">
        <v>35</v>
      </c>
      <c r="C10" s="177">
        <v>17600766093</v>
      </c>
      <c r="D10" s="134"/>
      <c r="E10" s="134">
        <v>17600766093</v>
      </c>
    </row>
    <row r="11" spans="1:5">
      <c r="B11" s="44" t="s">
        <v>36</v>
      </c>
      <c r="C11" s="134">
        <v>-10113942109</v>
      </c>
      <c r="D11" s="134"/>
      <c r="E11" s="134">
        <v>-10113942109</v>
      </c>
    </row>
    <row r="12" spans="1:5">
      <c r="B12" s="66" t="s">
        <v>37</v>
      </c>
      <c r="C12" s="135">
        <v>0</v>
      </c>
      <c r="D12" s="136">
        <v>1806304944.1077957</v>
      </c>
      <c r="E12" s="136">
        <v>1806304944.1077957</v>
      </c>
    </row>
    <row r="13" spans="1:5" ht="15" customHeight="1">
      <c r="B13" s="186" t="s">
        <v>38</v>
      </c>
      <c r="C13" s="188">
        <f>SUM(C8:C12)</f>
        <v>48866237517</v>
      </c>
      <c r="D13" s="188">
        <f>SUM(D8:D12)</f>
        <v>1806304944.1077957</v>
      </c>
      <c r="E13" s="137" t="s">
        <v>458</v>
      </c>
    </row>
    <row r="14" spans="1:5" ht="15" customHeight="1">
      <c r="B14" s="187"/>
      <c r="C14" s="189"/>
      <c r="D14" s="189"/>
      <c r="E14" s="135">
        <f>SUM(E8:E12)</f>
        <v>50672542461.107796</v>
      </c>
    </row>
    <row r="15" spans="1:5">
      <c r="D15" s="52"/>
      <c r="E15" s="52"/>
    </row>
    <row r="16" spans="1:5">
      <c r="B16" s="179" t="s">
        <v>17</v>
      </c>
      <c r="C16" s="179"/>
      <c r="D16" s="179"/>
      <c r="E16" s="179"/>
    </row>
    <row r="17" spans="3:3">
      <c r="C17" s="63"/>
    </row>
    <row r="18" spans="3:3">
      <c r="C18" s="63"/>
    </row>
    <row r="19" spans="3:3">
      <c r="C19" s="63"/>
    </row>
    <row r="20" spans="3:3">
      <c r="C20" s="63"/>
    </row>
    <row r="21" spans="3:3">
      <c r="C21" s="63"/>
    </row>
    <row r="22" spans="3:3">
      <c r="C22" s="63"/>
    </row>
    <row r="23" spans="3:3">
      <c r="C23" s="63"/>
    </row>
    <row r="24" spans="3:3">
      <c r="C24" s="63"/>
    </row>
    <row r="26" spans="3:3">
      <c r="C26" s="52"/>
    </row>
  </sheetData>
  <mergeCells count="8">
    <mergeCell ref="B16:E16"/>
    <mergeCell ref="B2:E2"/>
    <mergeCell ref="B3:E3"/>
    <mergeCell ref="B4:E4"/>
    <mergeCell ref="B5:E5"/>
    <mergeCell ref="B13:B14"/>
    <mergeCell ref="C13:C14"/>
    <mergeCell ref="D13:D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F28"/>
  <sheetViews>
    <sheetView showGridLines="0" zoomScaleNormal="100" workbookViewId="0">
      <selection activeCell="C21" sqref="C21"/>
    </sheetView>
  </sheetViews>
  <sheetFormatPr baseColWidth="10" defaultColWidth="11.42578125" defaultRowHeight="15"/>
  <cols>
    <col min="1" max="1" width="3.42578125" style="5" customWidth="1"/>
    <col min="2" max="2" width="58.140625" style="5" bestFit="1" customWidth="1"/>
    <col min="3" max="4" width="22.7109375" style="63" customWidth="1"/>
    <col min="5" max="5" width="3.42578125" style="5" customWidth="1"/>
    <col min="6" max="6" width="15" style="5" bestFit="1" customWidth="1"/>
    <col min="7" max="16384" width="11.42578125" style="5"/>
  </cols>
  <sheetData>
    <row r="1" spans="1:6">
      <c r="A1" s="56"/>
    </row>
    <row r="2" spans="1:6">
      <c r="B2" s="181" t="str">
        <f>+EVAN!B2</f>
        <v>FONDO MUTUO PARA TODOS RENTA FIJA EN GUARANÍES</v>
      </c>
      <c r="C2" s="181"/>
      <c r="D2" s="181"/>
    </row>
    <row r="3" spans="1:6">
      <c r="B3" s="182" t="s">
        <v>39</v>
      </c>
      <c r="C3" s="182"/>
      <c r="D3" s="182"/>
    </row>
    <row r="4" spans="1:6">
      <c r="B4" s="183" t="str">
        <f>+EIE!B4</f>
        <v>Correspondiente al 30/06/2026 comparativo al 30/06/2025</v>
      </c>
      <c r="C4" s="183"/>
      <c r="D4" s="183"/>
    </row>
    <row r="5" spans="1:6">
      <c r="B5" s="183" t="s">
        <v>3</v>
      </c>
      <c r="C5" s="183"/>
      <c r="D5" s="183"/>
    </row>
    <row r="7" spans="1:6" s="21" customFormat="1">
      <c r="B7" s="32" t="s">
        <v>40</v>
      </c>
      <c r="C7" s="33">
        <f>+EAN!C7</f>
        <v>46203</v>
      </c>
      <c r="D7" s="33">
        <f>+EAN!D7</f>
        <v>45838</v>
      </c>
    </row>
    <row r="8" spans="1:6" s="21" customFormat="1">
      <c r="B8" s="57" t="s">
        <v>41</v>
      </c>
      <c r="C8" s="138">
        <v>944582607</v>
      </c>
      <c r="D8" s="138">
        <v>532650206</v>
      </c>
    </row>
    <row r="9" spans="1:6" s="21" customFormat="1">
      <c r="B9" s="58" t="s">
        <v>42</v>
      </c>
      <c r="C9" s="138"/>
      <c r="D9" s="138"/>
    </row>
    <row r="10" spans="1:6" s="21" customFormat="1">
      <c r="B10" s="58" t="s">
        <v>43</v>
      </c>
      <c r="C10" s="139"/>
      <c r="D10" s="139"/>
    </row>
    <row r="11" spans="1:6">
      <c r="B11" s="59" t="s">
        <v>44</v>
      </c>
      <c r="C11" s="140">
        <v>33137</v>
      </c>
      <c r="D11" s="140">
        <v>15453</v>
      </c>
    </row>
    <row r="12" spans="1:6">
      <c r="B12" s="59" t="s">
        <v>45</v>
      </c>
      <c r="C12" s="140">
        <v>-3000000</v>
      </c>
      <c r="D12" s="140">
        <v>39200000</v>
      </c>
      <c r="F12" s="63"/>
    </row>
    <row r="13" spans="1:6" s="21" customFormat="1">
      <c r="B13" s="20" t="s">
        <v>46</v>
      </c>
      <c r="C13" s="139"/>
      <c r="D13" s="139"/>
    </row>
    <row r="14" spans="1:6">
      <c r="B14" s="59" t="s">
        <v>47</v>
      </c>
      <c r="C14" s="140">
        <v>-26575926330</v>
      </c>
      <c r="D14" s="140">
        <v>-13292439048</v>
      </c>
    </row>
    <row r="15" spans="1:6">
      <c r="B15" s="59" t="s">
        <v>48</v>
      </c>
      <c r="C15" s="140">
        <v>-738994072</v>
      </c>
      <c r="D15" s="140">
        <v>-420638497</v>
      </c>
    </row>
    <row r="16" spans="1:6">
      <c r="B16" s="59" t="s">
        <v>49</v>
      </c>
      <c r="C16" s="140">
        <v>6757538846</v>
      </c>
      <c r="D16" s="140">
        <v>3723782444</v>
      </c>
    </row>
    <row r="17" spans="2:4">
      <c r="B17" s="59" t="s">
        <v>50</v>
      </c>
      <c r="C17" s="140">
        <v>12959924665</v>
      </c>
      <c r="D17" s="140">
        <v>1607309926</v>
      </c>
    </row>
    <row r="18" spans="2:4">
      <c r="B18" s="59" t="s">
        <v>51</v>
      </c>
      <c r="C18" s="141"/>
      <c r="D18" s="141"/>
    </row>
    <row r="19" spans="2:4" s="30" customFormat="1" ht="30">
      <c r="B19" s="60" t="s">
        <v>52</v>
      </c>
      <c r="C19" s="142">
        <f>SUM(C9:C18)</f>
        <v>-7600423754</v>
      </c>
      <c r="D19" s="142">
        <f>SUM(D9:D18)</f>
        <v>-8342769722</v>
      </c>
    </row>
    <row r="20" spans="2:4" ht="6.75" customHeight="1">
      <c r="B20" s="59"/>
      <c r="C20" s="143"/>
      <c r="D20" s="143"/>
    </row>
    <row r="21" spans="2:4" s="21" customFormat="1">
      <c r="B21" s="58" t="s">
        <v>53</v>
      </c>
      <c r="C21" s="139"/>
      <c r="D21" s="139"/>
    </row>
    <row r="22" spans="2:4">
      <c r="B22" s="59" t="s">
        <v>54</v>
      </c>
      <c r="C22" s="140">
        <v>-9948070687</v>
      </c>
      <c r="D22" s="140">
        <v>-3910819629</v>
      </c>
    </row>
    <row r="23" spans="2:4">
      <c r="B23" s="59" t="s">
        <v>35</v>
      </c>
      <c r="C23" s="141">
        <v>17600766093</v>
      </c>
      <c r="D23" s="141">
        <v>12357746497</v>
      </c>
    </row>
    <row r="24" spans="2:4" s="28" customFormat="1" ht="30">
      <c r="B24" s="61" t="s">
        <v>55</v>
      </c>
      <c r="C24" s="142">
        <f>SUM(C22:C23)</f>
        <v>7652695406</v>
      </c>
      <c r="D24" s="142">
        <f>SUM(D22:D23)</f>
        <v>8446926868</v>
      </c>
    </row>
    <row r="25" spans="2:4" ht="6.75" customHeight="1">
      <c r="B25" s="59"/>
      <c r="C25" s="144"/>
      <c r="D25" s="144"/>
    </row>
    <row r="26" spans="2:4" s="21" customFormat="1">
      <c r="B26" s="57" t="s">
        <v>56</v>
      </c>
      <c r="C26" s="145">
        <f>+C8+C19+C24</f>
        <v>996854259</v>
      </c>
      <c r="D26" s="145">
        <f>+D8+D19+D24</f>
        <v>636807352</v>
      </c>
    </row>
    <row r="28" spans="2:4">
      <c r="B28" s="179" t="s">
        <v>17</v>
      </c>
      <c r="C28" s="179"/>
      <c r="D28" s="95"/>
    </row>
  </sheetData>
  <mergeCells count="5">
    <mergeCell ref="B28:C28"/>
    <mergeCell ref="B2:D2"/>
    <mergeCell ref="B3:D3"/>
    <mergeCell ref="B4:D4"/>
    <mergeCell ref="B5:D5"/>
  </mergeCells>
  <pageMargins left="0.7" right="0.7" top="0.75" bottom="0.75" header="0.3" footer="0.3"/>
  <pageSetup orientation="portrait" r:id="rId1"/>
  <ignoredErrors>
    <ignoredError sqref="C19:D1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Q695"/>
  <sheetViews>
    <sheetView showGridLines="0" zoomScale="70" zoomScaleNormal="70" workbookViewId="0">
      <pane ySplit="3" topLeftCell="A89" activePane="bottomLeft" state="frozen"/>
      <selection activeCell="B30" sqref="B30"/>
      <selection pane="bottomLeft" activeCell="C104" sqref="C104"/>
    </sheetView>
  </sheetViews>
  <sheetFormatPr baseColWidth="10" defaultColWidth="11.42578125" defaultRowHeight="15"/>
  <cols>
    <col min="1" max="1" width="3.42578125" style="5" customWidth="1"/>
    <col min="2" max="2" width="34.28515625" style="5" customWidth="1"/>
    <col min="3" max="3" width="38" style="5" bestFit="1" customWidth="1"/>
    <col min="4" max="4" width="26.85546875" style="5" bestFit="1" customWidth="1"/>
    <col min="5" max="5" width="19.28515625" style="5" customWidth="1"/>
    <col min="6" max="6" width="24.140625" style="5" customWidth="1"/>
    <col min="7" max="7" width="14.42578125" style="5" customWidth="1"/>
    <col min="8" max="8" width="13.42578125" style="5" bestFit="1" customWidth="1"/>
    <col min="9" max="9" width="11.42578125" style="5"/>
    <col min="10" max="10" width="23" style="5" bestFit="1" customWidth="1"/>
    <col min="11" max="11" width="23.28515625" style="5" bestFit="1" customWidth="1"/>
    <col min="12" max="12" width="22.7109375" style="5" bestFit="1" customWidth="1"/>
    <col min="13" max="13" width="21" style="5" bestFit="1" customWidth="1"/>
    <col min="14" max="15" width="11.42578125" style="5"/>
    <col min="16" max="16" width="18.7109375" style="5" bestFit="1" customWidth="1"/>
    <col min="17" max="17" width="15.42578125" style="5" bestFit="1" customWidth="1"/>
    <col min="18" max="16384" width="11.42578125" style="5"/>
  </cols>
  <sheetData>
    <row r="1" spans="1:12">
      <c r="A1" s="25"/>
    </row>
    <row r="2" spans="1:12" s="11" customFormat="1">
      <c r="B2" s="181" t="str">
        <f>+EFE!B2</f>
        <v>FONDO MUTUO PARA TODOS RENTA FIJA EN GUARANÍES</v>
      </c>
      <c r="C2" s="181"/>
      <c r="D2" s="181"/>
      <c r="E2" s="181"/>
      <c r="F2" s="181"/>
    </row>
    <row r="3" spans="1:12" s="11" customFormat="1">
      <c r="B3" s="198" t="s">
        <v>57</v>
      </c>
      <c r="C3" s="198"/>
      <c r="D3" s="198"/>
      <c r="E3" s="198"/>
      <c r="F3" s="198"/>
      <c r="H3" s="26"/>
      <c r="I3" s="26"/>
      <c r="J3" s="26"/>
      <c r="K3" s="27"/>
    </row>
    <row r="4" spans="1:12" s="11" customFormat="1">
      <c r="B4" s="192" t="s">
        <v>58</v>
      </c>
      <c r="C4" s="192"/>
      <c r="D4" s="192"/>
      <c r="E4" s="192"/>
      <c r="F4" s="192"/>
    </row>
    <row r="5" spans="1:12" s="11" customFormat="1">
      <c r="B5" s="28"/>
      <c r="C5" s="28"/>
      <c r="D5" s="28"/>
      <c r="E5" s="28"/>
      <c r="F5" s="28"/>
    </row>
    <row r="6" spans="1:12" s="11" customFormat="1">
      <c r="B6" s="191" t="s">
        <v>59</v>
      </c>
      <c r="C6" s="191"/>
      <c r="D6" s="191"/>
      <c r="E6" s="191"/>
      <c r="F6" s="191"/>
      <c r="H6" s="29"/>
      <c r="I6" s="29"/>
      <c r="J6" s="29"/>
      <c r="K6" s="29"/>
      <c r="L6" s="29"/>
    </row>
    <row r="7" spans="1:12" s="11" customFormat="1">
      <c r="B7" s="191"/>
      <c r="C7" s="191"/>
      <c r="D7" s="191"/>
      <c r="E7" s="191"/>
      <c r="F7" s="191"/>
      <c r="H7" s="29"/>
      <c r="I7" s="29"/>
      <c r="J7" s="29"/>
      <c r="K7" s="29"/>
      <c r="L7" s="29"/>
    </row>
    <row r="8" spans="1:12" s="11" customFormat="1">
      <c r="B8" s="191"/>
      <c r="C8" s="191"/>
      <c r="D8" s="191"/>
      <c r="E8" s="191"/>
      <c r="F8" s="191"/>
      <c r="H8" s="29"/>
      <c r="I8" s="29"/>
      <c r="J8" s="29"/>
      <c r="K8" s="29"/>
      <c r="L8" s="29"/>
    </row>
    <row r="9" spans="1:12" s="11" customFormat="1">
      <c r="B9" s="191"/>
      <c r="C9" s="191"/>
      <c r="D9" s="191"/>
      <c r="E9" s="191"/>
      <c r="F9" s="191"/>
      <c r="H9" s="29"/>
      <c r="I9" s="29"/>
      <c r="J9" s="29"/>
      <c r="K9" s="29"/>
      <c r="L9" s="29"/>
    </row>
    <row r="10" spans="1:12" s="11" customFormat="1">
      <c r="B10" s="191"/>
      <c r="C10" s="191"/>
      <c r="D10" s="191"/>
      <c r="E10" s="191"/>
      <c r="F10" s="191"/>
      <c r="H10" s="29"/>
      <c r="I10" s="29"/>
      <c r="J10" s="29"/>
      <c r="K10" s="29"/>
      <c r="L10" s="29"/>
    </row>
    <row r="11" spans="1:12" s="11" customFormat="1">
      <c r="B11" s="191"/>
      <c r="C11" s="191"/>
      <c r="D11" s="191"/>
      <c r="E11" s="191"/>
      <c r="F11" s="191"/>
      <c r="H11" s="29"/>
      <c r="I11" s="29"/>
      <c r="J11" s="29"/>
      <c r="K11" s="29"/>
      <c r="L11" s="29"/>
    </row>
    <row r="12" spans="1:12" s="11" customFormat="1">
      <c r="B12" s="191"/>
      <c r="C12" s="191"/>
      <c r="D12" s="191"/>
      <c r="E12" s="191"/>
      <c r="F12" s="191"/>
    </row>
    <row r="13" spans="1:12" s="11" customFormat="1">
      <c r="B13" s="191"/>
      <c r="C13" s="191"/>
      <c r="D13" s="191"/>
      <c r="E13" s="191"/>
      <c r="F13" s="191"/>
    </row>
    <row r="14" spans="1:12" s="11" customFormat="1">
      <c r="B14" s="191"/>
      <c r="C14" s="191"/>
      <c r="D14" s="191"/>
      <c r="E14" s="191"/>
      <c r="F14" s="191"/>
    </row>
    <row r="15" spans="1:12" s="11" customFormat="1">
      <c r="B15" s="192" t="s">
        <v>60</v>
      </c>
      <c r="C15" s="192"/>
      <c r="D15" s="192"/>
      <c r="E15" s="192"/>
      <c r="F15" s="192"/>
    </row>
    <row r="16" spans="1:12" s="11" customFormat="1">
      <c r="B16" s="28"/>
      <c r="C16" s="28"/>
      <c r="D16" s="28"/>
      <c r="E16" s="28"/>
      <c r="F16" s="28"/>
    </row>
    <row r="17" spans="2:6" s="11" customFormat="1">
      <c r="B17" s="192" t="s">
        <v>61</v>
      </c>
      <c r="C17" s="192"/>
      <c r="D17" s="192"/>
      <c r="E17" s="192"/>
      <c r="F17" s="192"/>
    </row>
    <row r="18" spans="2:6" s="11" customFormat="1">
      <c r="B18" s="191" t="s">
        <v>62</v>
      </c>
      <c r="C18" s="191"/>
      <c r="D18" s="191"/>
      <c r="E18" s="191"/>
      <c r="F18" s="191"/>
    </row>
    <row r="19" spans="2:6" s="11" customFormat="1">
      <c r="B19" s="191"/>
      <c r="C19" s="191"/>
      <c r="D19" s="191"/>
      <c r="E19" s="191"/>
      <c r="F19" s="191"/>
    </row>
    <row r="20" spans="2:6" s="11" customFormat="1">
      <c r="B20" s="191"/>
      <c r="C20" s="191"/>
      <c r="D20" s="191"/>
      <c r="E20" s="191"/>
      <c r="F20" s="191"/>
    </row>
    <row r="21" spans="2:6" s="11" customFormat="1">
      <c r="B21" s="191"/>
      <c r="C21" s="191"/>
      <c r="D21" s="191"/>
      <c r="E21" s="191"/>
      <c r="F21" s="191"/>
    </row>
    <row r="22" spans="2:6" s="11" customFormat="1">
      <c r="B22" s="191"/>
      <c r="C22" s="191"/>
      <c r="D22" s="191"/>
      <c r="E22" s="191"/>
      <c r="F22" s="191"/>
    </row>
    <row r="23" spans="2:6" s="11" customFormat="1">
      <c r="B23" s="191"/>
      <c r="C23" s="191"/>
      <c r="D23" s="191"/>
      <c r="E23" s="191"/>
      <c r="F23" s="191"/>
    </row>
    <row r="24" spans="2:6" s="11" customFormat="1">
      <c r="B24" s="191"/>
      <c r="C24" s="191"/>
      <c r="D24" s="191"/>
      <c r="E24" s="191"/>
      <c r="F24" s="191"/>
    </row>
    <row r="25" spans="2:6" s="11" customFormat="1">
      <c r="B25" s="191"/>
      <c r="C25" s="191"/>
      <c r="D25" s="191"/>
      <c r="E25" s="191"/>
      <c r="F25" s="191"/>
    </row>
    <row r="26" spans="2:6" s="11" customFormat="1">
      <c r="B26" s="191"/>
      <c r="C26" s="191"/>
      <c r="D26" s="191"/>
      <c r="E26" s="191"/>
      <c r="F26" s="191"/>
    </row>
    <row r="27" spans="2:6" s="11" customFormat="1">
      <c r="B27" s="191"/>
      <c r="C27" s="191"/>
      <c r="D27" s="191"/>
      <c r="E27" s="191"/>
      <c r="F27" s="191"/>
    </row>
    <row r="28" spans="2:6" s="11" customFormat="1">
      <c r="B28" s="191"/>
      <c r="C28" s="191"/>
      <c r="D28" s="191"/>
      <c r="E28" s="191"/>
      <c r="F28" s="191"/>
    </row>
    <row r="29" spans="2:6" s="11" customFormat="1">
      <c r="B29" s="191"/>
      <c r="C29" s="191"/>
      <c r="D29" s="191"/>
      <c r="E29" s="191"/>
      <c r="F29" s="191"/>
    </row>
    <row r="30" spans="2:6" s="11" customFormat="1">
      <c r="B30" s="191"/>
      <c r="C30" s="191"/>
      <c r="D30" s="191"/>
      <c r="E30" s="191"/>
      <c r="F30" s="191"/>
    </row>
    <row r="31" spans="2:6" s="11" customFormat="1">
      <c r="B31" s="191"/>
      <c r="C31" s="191"/>
      <c r="D31" s="191"/>
      <c r="E31" s="191"/>
      <c r="F31" s="191"/>
    </row>
    <row r="32" spans="2:6" s="11" customFormat="1">
      <c r="B32" s="191"/>
      <c r="C32" s="191"/>
      <c r="D32" s="191"/>
      <c r="E32" s="191"/>
      <c r="F32" s="191"/>
    </row>
    <row r="33" spans="2:6" s="11" customFormat="1">
      <c r="B33" s="191"/>
      <c r="C33" s="191"/>
      <c r="D33" s="191"/>
      <c r="E33" s="191"/>
      <c r="F33" s="191"/>
    </row>
    <row r="34" spans="2:6" s="11" customFormat="1">
      <c r="B34" s="191"/>
      <c r="C34" s="191"/>
      <c r="D34" s="191"/>
      <c r="E34" s="191"/>
      <c r="F34" s="191"/>
    </row>
    <row r="35" spans="2:6" s="11" customFormat="1">
      <c r="B35" s="191"/>
      <c r="C35" s="191"/>
      <c r="D35" s="191"/>
      <c r="E35" s="191"/>
      <c r="F35" s="191"/>
    </row>
    <row r="36" spans="2:6" s="11" customFormat="1">
      <c r="B36" s="191"/>
      <c r="C36" s="191"/>
      <c r="D36" s="191"/>
      <c r="E36" s="191"/>
      <c r="F36" s="191"/>
    </row>
    <row r="37" spans="2:6" s="11" customFormat="1">
      <c r="B37" s="191"/>
      <c r="C37" s="191"/>
      <c r="D37" s="191"/>
      <c r="E37" s="191"/>
      <c r="F37" s="191"/>
    </row>
    <row r="38" spans="2:6" s="11" customFormat="1">
      <c r="B38" s="191"/>
      <c r="C38" s="191"/>
      <c r="D38" s="191"/>
      <c r="E38" s="191"/>
      <c r="F38" s="191"/>
    </row>
    <row r="39" spans="2:6" s="11" customFormat="1">
      <c r="B39" s="191"/>
      <c r="C39" s="191"/>
      <c r="D39" s="191"/>
      <c r="E39" s="191"/>
      <c r="F39" s="191"/>
    </row>
    <row r="40" spans="2:6" s="11" customFormat="1">
      <c r="B40" s="191"/>
      <c r="C40" s="191"/>
      <c r="D40" s="191"/>
      <c r="E40" s="191"/>
      <c r="F40" s="191"/>
    </row>
    <row r="41" spans="2:6" s="11" customFormat="1">
      <c r="B41" s="191"/>
      <c r="C41" s="191"/>
      <c r="D41" s="191"/>
      <c r="E41" s="191"/>
      <c r="F41" s="191"/>
    </row>
    <row r="42" spans="2:6" s="11" customFormat="1">
      <c r="B42" s="192" t="s">
        <v>63</v>
      </c>
      <c r="C42" s="192"/>
      <c r="D42" s="192"/>
      <c r="E42" s="192"/>
      <c r="F42" s="192"/>
    </row>
    <row r="43" spans="2:6" s="11" customFormat="1">
      <c r="B43" s="191" t="s">
        <v>64</v>
      </c>
      <c r="C43" s="191"/>
      <c r="D43" s="191"/>
      <c r="E43" s="191"/>
      <c r="F43" s="191"/>
    </row>
    <row r="44" spans="2:6" s="11" customFormat="1">
      <c r="B44" s="191"/>
      <c r="C44" s="191"/>
      <c r="D44" s="191"/>
      <c r="E44" s="191"/>
      <c r="F44" s="191"/>
    </row>
    <row r="45" spans="2:6" s="11" customFormat="1">
      <c r="B45" s="191"/>
      <c r="C45" s="191"/>
      <c r="D45" s="191"/>
      <c r="E45" s="191"/>
      <c r="F45" s="191"/>
    </row>
    <row r="46" spans="2:6" s="11" customFormat="1">
      <c r="B46" s="199" t="s">
        <v>65</v>
      </c>
      <c r="C46" s="199"/>
      <c r="D46" s="199"/>
      <c r="E46" s="199"/>
      <c r="F46" s="199"/>
    </row>
    <row r="47" spans="2:6" s="11" customFormat="1">
      <c r="B47" s="193"/>
      <c r="C47" s="193"/>
      <c r="D47" s="193"/>
      <c r="E47" s="193"/>
      <c r="F47" s="193"/>
    </row>
    <row r="48" spans="2:6" s="11" customFormat="1">
      <c r="B48" s="191" t="s">
        <v>66</v>
      </c>
      <c r="C48" s="191"/>
      <c r="D48" s="191"/>
      <c r="E48" s="191"/>
      <c r="F48" s="191"/>
    </row>
    <row r="49" spans="2:6" s="11" customFormat="1">
      <c r="B49" s="191"/>
      <c r="C49" s="191"/>
      <c r="D49" s="191"/>
      <c r="E49" s="191"/>
      <c r="F49" s="191"/>
    </row>
    <row r="50" spans="2:6" s="11" customFormat="1" ht="21" customHeight="1">
      <c r="B50" s="191"/>
      <c r="C50" s="191"/>
      <c r="D50" s="191"/>
      <c r="E50" s="191"/>
      <c r="F50" s="191"/>
    </row>
    <row r="51" spans="2:6" s="11" customFormat="1">
      <c r="B51" s="191" t="s">
        <v>67</v>
      </c>
      <c r="C51" s="191"/>
      <c r="D51" s="191"/>
      <c r="E51" s="191"/>
      <c r="F51" s="191"/>
    </row>
    <row r="52" spans="2:6" s="11" customFormat="1" ht="22.5" customHeight="1">
      <c r="B52" s="191"/>
      <c r="C52" s="191"/>
      <c r="D52" s="191"/>
      <c r="E52" s="191"/>
      <c r="F52" s="191"/>
    </row>
    <row r="53" spans="2:6" s="11" customFormat="1">
      <c r="B53" s="191" t="s">
        <v>68</v>
      </c>
      <c r="C53" s="191"/>
      <c r="D53" s="191"/>
      <c r="E53" s="191"/>
      <c r="F53" s="191"/>
    </row>
    <row r="54" spans="2:6" s="11" customFormat="1" ht="20.25" customHeight="1">
      <c r="B54" s="191"/>
      <c r="C54" s="191"/>
      <c r="D54" s="191"/>
      <c r="E54" s="191"/>
      <c r="F54" s="191"/>
    </row>
    <row r="55" spans="2:6" s="11" customFormat="1">
      <c r="B55" s="191" t="s">
        <v>69</v>
      </c>
      <c r="C55" s="191"/>
      <c r="D55" s="191"/>
      <c r="E55" s="191"/>
      <c r="F55" s="191"/>
    </row>
    <row r="56" spans="2:6" s="11" customFormat="1">
      <c r="B56" s="191"/>
      <c r="C56" s="191"/>
      <c r="D56" s="191"/>
      <c r="E56" s="191"/>
      <c r="F56" s="191"/>
    </row>
    <row r="57" spans="2:6" s="11" customFormat="1">
      <c r="B57" s="190" t="s">
        <v>70</v>
      </c>
      <c r="C57" s="190"/>
      <c r="D57" s="190"/>
      <c r="E57" s="190"/>
      <c r="F57" s="190"/>
    </row>
    <row r="58" spans="2:6" s="11" customFormat="1" ht="9" customHeight="1">
      <c r="B58" s="190"/>
      <c r="C58" s="190"/>
      <c r="D58" s="190"/>
      <c r="E58" s="190"/>
      <c r="F58" s="190"/>
    </row>
    <row r="59" spans="2:6" s="11" customFormat="1" ht="18.75" customHeight="1">
      <c r="B59" s="191" t="s">
        <v>71</v>
      </c>
      <c r="C59" s="191"/>
      <c r="D59" s="191"/>
      <c r="E59" s="191"/>
      <c r="F59" s="191"/>
    </row>
    <row r="60" spans="2:6" s="11" customFormat="1">
      <c r="B60" s="191"/>
      <c r="C60" s="191"/>
      <c r="D60" s="191"/>
      <c r="E60" s="191"/>
      <c r="F60" s="191"/>
    </row>
    <row r="61" spans="2:6" s="11" customFormat="1">
      <c r="B61" s="196" t="s">
        <v>72</v>
      </c>
      <c r="C61" s="196"/>
      <c r="D61" s="196"/>
      <c r="E61" s="196"/>
      <c r="F61" s="196"/>
    </row>
    <row r="62" spans="2:6" s="11" customFormat="1">
      <c r="B62" s="196"/>
      <c r="C62" s="196"/>
      <c r="D62" s="196"/>
      <c r="E62" s="196"/>
      <c r="F62" s="196"/>
    </row>
    <row r="63" spans="2:6" s="11" customFormat="1"/>
    <row r="64" spans="2:6" s="11" customFormat="1"/>
    <row r="65" spans="2:9" s="34" customFormat="1">
      <c r="B65" s="115" t="s">
        <v>73</v>
      </c>
      <c r="C65" s="115"/>
      <c r="D65" s="115"/>
      <c r="E65" s="115"/>
      <c r="F65" s="115"/>
      <c r="G65" s="115"/>
      <c r="H65" s="115"/>
      <c r="I65" s="5"/>
    </row>
    <row r="66" spans="2:9">
      <c r="B66" s="49" t="s">
        <v>40</v>
      </c>
      <c r="C66" s="116">
        <v>46203</v>
      </c>
      <c r="D66" s="116">
        <v>45838</v>
      </c>
      <c r="E66" s="115"/>
      <c r="G66" s="63"/>
    </row>
    <row r="67" spans="2:9">
      <c r="B67" s="117" t="s">
        <v>74</v>
      </c>
      <c r="C67" s="128">
        <v>6069.32</v>
      </c>
      <c r="D67" s="128">
        <v>7790.75</v>
      </c>
      <c r="E67" s="115"/>
      <c r="F67" s="63"/>
      <c r="G67" s="63"/>
    </row>
    <row r="68" spans="2:9" s="11" customFormat="1">
      <c r="B68" s="120" t="s">
        <v>75</v>
      </c>
      <c r="C68" s="127">
        <v>6092.98</v>
      </c>
      <c r="D68" s="127">
        <v>7807.41</v>
      </c>
      <c r="E68" s="115"/>
      <c r="F68" s="5"/>
      <c r="G68" s="63"/>
      <c r="H68" s="5"/>
    </row>
    <row r="69" spans="2:9" s="11" customFormat="1">
      <c r="B69" s="112"/>
      <c r="C69" s="118"/>
      <c r="D69" s="118"/>
      <c r="E69" s="115"/>
      <c r="F69" s="5"/>
      <c r="G69" s="63"/>
      <c r="H69" s="5"/>
    </row>
    <row r="70" spans="2:9" s="11" customFormat="1">
      <c r="B70" s="115" t="s">
        <v>76</v>
      </c>
      <c r="C70" s="118"/>
      <c r="D70" s="118"/>
      <c r="E70" s="115"/>
      <c r="F70" s="5"/>
      <c r="G70" s="63"/>
      <c r="H70" s="5"/>
    </row>
    <row r="71" spans="2:9" s="11" customFormat="1">
      <c r="B71" s="119" t="s">
        <v>40</v>
      </c>
      <c r="C71" s="129">
        <v>46203</v>
      </c>
      <c r="D71" s="129">
        <v>45838</v>
      </c>
      <c r="E71" s="115"/>
      <c r="F71" s="5"/>
      <c r="G71" s="63"/>
      <c r="H71" s="5"/>
    </row>
    <row r="72" spans="2:9" s="11" customFormat="1">
      <c r="B72" s="120" t="s">
        <v>77</v>
      </c>
      <c r="C72" s="127">
        <v>6081.67</v>
      </c>
      <c r="D72" s="127">
        <v>7784.15</v>
      </c>
      <c r="E72" s="115"/>
      <c r="F72" s="5"/>
      <c r="G72" s="63"/>
      <c r="H72" s="5"/>
    </row>
    <row r="73" spans="2:9" s="11" customFormat="1">
      <c r="B73" s="112"/>
      <c r="C73" s="118"/>
      <c r="D73" s="118"/>
      <c r="E73" s="118"/>
      <c r="F73" s="5"/>
      <c r="G73" s="5"/>
      <c r="H73" s="63"/>
      <c r="I73" s="5"/>
    </row>
    <row r="74" spans="2:9" s="11" customFormat="1">
      <c r="B74" s="190" t="s">
        <v>78</v>
      </c>
      <c r="C74" s="190"/>
      <c r="D74" s="190"/>
      <c r="E74" s="190"/>
      <c r="F74" s="190"/>
      <c r="G74" s="190"/>
      <c r="H74" s="190"/>
      <c r="I74" s="190"/>
    </row>
    <row r="75" spans="2:9" s="11" customFormat="1">
      <c r="B75" s="190"/>
      <c r="C75" s="190"/>
      <c r="D75" s="190"/>
      <c r="E75" s="190"/>
      <c r="F75" s="190"/>
      <c r="G75" s="190"/>
      <c r="H75" s="190"/>
      <c r="I75" s="190"/>
    </row>
    <row r="76" spans="2:9" s="11" customFormat="1">
      <c r="B76" s="190"/>
      <c r="C76" s="190"/>
      <c r="D76" s="190"/>
      <c r="E76" s="190"/>
      <c r="F76" s="190"/>
      <c r="G76" s="190"/>
      <c r="H76" s="190"/>
      <c r="I76" s="190"/>
    </row>
    <row r="77" spans="2:9" s="11" customFormat="1">
      <c r="B77" s="112"/>
      <c r="C77" s="112"/>
      <c r="D77" s="112"/>
      <c r="E77" s="112"/>
      <c r="F77" s="112"/>
      <c r="G77" s="112"/>
      <c r="H77" s="112"/>
      <c r="I77" s="112"/>
    </row>
    <row r="78" spans="2:9" s="11" customFormat="1">
      <c r="B78" s="192" t="s">
        <v>79</v>
      </c>
      <c r="C78" s="192"/>
      <c r="D78" s="192"/>
      <c r="E78" s="192"/>
      <c r="F78" s="192"/>
    </row>
    <row r="79" spans="2:9" s="11" customFormat="1">
      <c r="B79" s="191" t="s">
        <v>80</v>
      </c>
      <c r="C79" s="191"/>
      <c r="D79" s="191"/>
      <c r="E79" s="191"/>
      <c r="F79" s="191"/>
    </row>
    <row r="80" spans="2:9" s="11" customFormat="1">
      <c r="B80" s="191"/>
      <c r="C80" s="191"/>
      <c r="D80" s="191"/>
      <c r="E80" s="191"/>
      <c r="F80" s="191"/>
    </row>
    <row r="81" spans="2:6" s="11" customFormat="1">
      <c r="B81" s="192" t="s">
        <v>81</v>
      </c>
      <c r="C81" s="192"/>
      <c r="D81" s="192"/>
      <c r="E81" s="192"/>
      <c r="F81" s="192"/>
    </row>
    <row r="82" spans="2:6" s="11" customFormat="1">
      <c r="B82" s="196" t="s">
        <v>82</v>
      </c>
      <c r="C82" s="196"/>
      <c r="D82" s="196"/>
      <c r="E82" s="196"/>
      <c r="F82" s="196"/>
    </row>
    <row r="83" spans="2:6" s="11" customFormat="1">
      <c r="B83" s="196"/>
      <c r="C83" s="196"/>
      <c r="D83" s="196"/>
      <c r="E83" s="196"/>
      <c r="F83" s="196"/>
    </row>
    <row r="84" spans="2:6" s="11" customFormat="1">
      <c r="B84" s="31"/>
      <c r="C84" s="31"/>
      <c r="D84" s="31"/>
      <c r="E84" s="31"/>
      <c r="F84" s="31"/>
    </row>
    <row r="85" spans="2:6" s="11" customFormat="1">
      <c r="B85" s="197" t="s">
        <v>83</v>
      </c>
      <c r="C85" s="197"/>
      <c r="D85" s="197"/>
      <c r="E85" s="197"/>
      <c r="F85" s="197"/>
    </row>
    <row r="86" spans="2:6" s="11" customFormat="1">
      <c r="B86" s="196" t="s">
        <v>84</v>
      </c>
      <c r="C86" s="196"/>
      <c r="D86" s="196"/>
      <c r="E86" s="196"/>
      <c r="F86" s="196"/>
    </row>
    <row r="87" spans="2:6" s="11" customFormat="1">
      <c r="B87" s="196"/>
      <c r="C87" s="196"/>
      <c r="D87" s="196"/>
      <c r="E87" s="196"/>
      <c r="F87" s="196"/>
    </row>
    <row r="88" spans="2:6" s="11" customFormat="1">
      <c r="B88" s="196"/>
      <c r="C88" s="196"/>
      <c r="D88" s="196"/>
      <c r="E88" s="196"/>
      <c r="F88" s="196"/>
    </row>
    <row r="89" spans="2:6" s="11" customFormat="1">
      <c r="B89" s="31"/>
      <c r="C89" s="31"/>
      <c r="D89" s="31"/>
      <c r="E89" s="31"/>
      <c r="F89" s="31"/>
    </row>
    <row r="90" spans="2:6" s="11" customFormat="1">
      <c r="B90" s="194" t="s">
        <v>40</v>
      </c>
      <c r="C90" s="195"/>
      <c r="D90" s="33">
        <f>+EAN!C7</f>
        <v>46203</v>
      </c>
      <c r="E90" s="33">
        <f>+EAN!D7</f>
        <v>45838</v>
      </c>
    </row>
    <row r="91" spans="2:6" s="11" customFormat="1">
      <c r="B91" s="210" t="s">
        <v>85</v>
      </c>
      <c r="C91" s="211"/>
      <c r="D91" s="35">
        <f>+EIE!C13</f>
        <v>761979913</v>
      </c>
      <c r="E91" s="35">
        <f>+EIE!D13</f>
        <v>444538230</v>
      </c>
    </row>
    <row r="92" spans="2:6" s="11" customFormat="1">
      <c r="B92" s="194" t="s">
        <v>86</v>
      </c>
      <c r="C92" s="195"/>
      <c r="D92" s="37">
        <f>SUM(D91:D91)</f>
        <v>761979913</v>
      </c>
      <c r="E92" s="37">
        <f>SUM(E91:E91)</f>
        <v>444538230</v>
      </c>
    </row>
    <row r="93" spans="2:6" s="11" customFormat="1"/>
    <row r="94" spans="2:6" s="11" customFormat="1">
      <c r="B94" s="192" t="s">
        <v>87</v>
      </c>
      <c r="C94" s="192"/>
      <c r="D94" s="192"/>
      <c r="E94" s="192"/>
      <c r="F94" s="192"/>
    </row>
    <row r="95" spans="2:6" s="11" customFormat="1"/>
    <row r="96" spans="2:6" s="11" customFormat="1" ht="47.25" customHeight="1">
      <c r="B96" s="38" t="s">
        <v>88</v>
      </c>
      <c r="C96" s="38" t="s">
        <v>89</v>
      </c>
      <c r="D96" s="38" t="s">
        <v>90</v>
      </c>
      <c r="E96" s="38" t="s">
        <v>91</v>
      </c>
    </row>
    <row r="97" spans="2:7" s="11" customFormat="1">
      <c r="B97" s="39" t="s">
        <v>92</v>
      </c>
      <c r="C97" s="40"/>
      <c r="D97" s="40"/>
      <c r="E97" s="41"/>
    </row>
    <row r="98" spans="2:7" s="11" customFormat="1">
      <c r="B98" s="42" t="s">
        <v>93</v>
      </c>
      <c r="C98" s="43">
        <v>139730.68390691801</v>
      </c>
      <c r="D98" s="35">
        <v>43192376319</v>
      </c>
      <c r="E98" s="35">
        <v>5958</v>
      </c>
    </row>
    <row r="99" spans="2:7" s="11" customFormat="1">
      <c r="B99" s="44" t="s">
        <v>94</v>
      </c>
      <c r="C99" s="45">
        <v>140614.88110969801</v>
      </c>
      <c r="D99" s="46">
        <v>44649269763</v>
      </c>
      <c r="E99" s="46">
        <v>6093</v>
      </c>
    </row>
    <row r="100" spans="2:7" s="11" customFormat="1">
      <c r="B100" s="47" t="s">
        <v>95</v>
      </c>
      <c r="C100" s="48">
        <v>141607.979761553</v>
      </c>
      <c r="D100" s="36">
        <v>46483082869</v>
      </c>
      <c r="E100" s="36">
        <v>6237</v>
      </c>
    </row>
    <row r="101" spans="2:7" s="11" customFormat="1">
      <c r="B101" s="39" t="s">
        <v>96</v>
      </c>
      <c r="C101" s="212"/>
      <c r="D101" s="40"/>
      <c r="E101" s="41"/>
    </row>
    <row r="102" spans="2:7" s="11" customFormat="1">
      <c r="B102" s="42" t="s">
        <v>97</v>
      </c>
      <c r="C102" s="162">
        <v>142568.008375145</v>
      </c>
      <c r="D102" s="213">
        <v>47960442771</v>
      </c>
      <c r="E102" s="35">
        <v>6384</v>
      </c>
    </row>
    <row r="103" spans="2:7" s="11" customFormat="1">
      <c r="B103" s="44" t="s">
        <v>98</v>
      </c>
      <c r="C103" s="161">
        <v>143573.074130097</v>
      </c>
      <c r="D103" s="163">
        <v>49407282624</v>
      </c>
      <c r="E103" s="46">
        <v>6490</v>
      </c>
    </row>
    <row r="104" spans="2:7" s="11" customFormat="1">
      <c r="B104" s="47" t="s">
        <v>99</v>
      </c>
      <c r="C104" s="214">
        <v>144539.106369813</v>
      </c>
      <c r="D104" s="164">
        <v>50672542461</v>
      </c>
      <c r="E104" s="36">
        <v>6602</v>
      </c>
    </row>
    <row r="105" spans="2:7" s="11" customFormat="1">
      <c r="B105" s="5"/>
      <c r="C105" s="166"/>
      <c r="D105" s="167"/>
      <c r="E105" s="168"/>
    </row>
    <row r="106" spans="2:7" s="11" customFormat="1">
      <c r="B106" s="197" t="s">
        <v>100</v>
      </c>
      <c r="C106" s="197"/>
      <c r="D106" s="197"/>
      <c r="E106" s="197"/>
      <c r="F106" s="197"/>
    </row>
    <row r="107" spans="2:7">
      <c r="B107" s="196" t="s">
        <v>101</v>
      </c>
      <c r="C107" s="196"/>
      <c r="D107" s="196"/>
      <c r="E107" s="196"/>
      <c r="F107" s="196"/>
    </row>
    <row r="108" spans="2:7">
      <c r="B108" s="196"/>
      <c r="C108" s="196"/>
      <c r="D108" s="196"/>
      <c r="E108" s="196"/>
      <c r="F108" s="196"/>
    </row>
    <row r="109" spans="2:7">
      <c r="B109" s="31"/>
      <c r="C109" s="31"/>
      <c r="D109" s="31"/>
      <c r="E109" s="31"/>
      <c r="F109" s="31"/>
    </row>
    <row r="110" spans="2:7">
      <c r="B110" s="49" t="s">
        <v>102</v>
      </c>
      <c r="C110" s="173">
        <f>+D90</f>
        <v>46203</v>
      </c>
      <c r="D110" s="173">
        <f>+E90</f>
        <v>45838</v>
      </c>
    </row>
    <row r="111" spans="2:7">
      <c r="B111" s="121" t="s">
        <v>103</v>
      </c>
      <c r="C111" s="171">
        <v>986854259</v>
      </c>
      <c r="D111" s="50">
        <v>636807352</v>
      </c>
      <c r="E111" s="51"/>
      <c r="G111" s="52"/>
    </row>
    <row r="112" spans="2:7">
      <c r="B112" s="23" t="s">
        <v>104</v>
      </c>
      <c r="C112" s="172">
        <v>10000000</v>
      </c>
      <c r="D112" s="111">
        <v>0</v>
      </c>
      <c r="E112" s="51"/>
      <c r="G112" s="52"/>
    </row>
    <row r="113" spans="2:6">
      <c r="B113" s="122" t="s">
        <v>86</v>
      </c>
      <c r="C113" s="123">
        <f>SUM(C111:C112)</f>
        <v>996854259</v>
      </c>
      <c r="D113" s="123">
        <f>SUM(D111:D112)</f>
        <v>636807352</v>
      </c>
    </row>
    <row r="115" spans="2:6" ht="32.25" customHeight="1">
      <c r="B115" s="190" t="s">
        <v>105</v>
      </c>
      <c r="C115" s="190"/>
      <c r="D115" s="190"/>
      <c r="E115" s="190"/>
      <c r="F115" s="190"/>
    </row>
    <row r="116" spans="2:6">
      <c r="B116" s="32" t="s">
        <v>40</v>
      </c>
      <c r="C116" s="173">
        <f>+C110</f>
        <v>46203</v>
      </c>
      <c r="D116" s="173">
        <f>+D110</f>
        <v>45838</v>
      </c>
      <c r="E116" s="31"/>
      <c r="F116" s="31"/>
    </row>
    <row r="117" spans="2:6">
      <c r="B117" s="53" t="s">
        <v>45</v>
      </c>
      <c r="C117" s="54">
        <f>+EAN!C14</f>
        <v>18000000</v>
      </c>
      <c r="D117" s="54">
        <f>+EAN!D14</f>
        <v>74500000</v>
      </c>
      <c r="E117" s="31"/>
      <c r="F117" s="31"/>
    </row>
    <row r="118" spans="2:6">
      <c r="B118" s="32" t="s">
        <v>86</v>
      </c>
      <c r="C118" s="37">
        <f>SUM(C117)</f>
        <v>18000000</v>
      </c>
      <c r="D118" s="37">
        <f>SUM(D117)</f>
        <v>74500000</v>
      </c>
      <c r="E118" s="31"/>
      <c r="F118" s="31"/>
    </row>
    <row r="119" spans="2:6" ht="15" customHeight="1">
      <c r="B119" s="11"/>
      <c r="C119" s="11"/>
      <c r="D119" s="11"/>
      <c r="E119" s="11"/>
      <c r="F119" s="11"/>
    </row>
    <row r="120" spans="2:6">
      <c r="B120" s="196" t="s">
        <v>106</v>
      </c>
      <c r="C120" s="196"/>
      <c r="D120" s="196"/>
      <c r="E120" s="196"/>
      <c r="F120" s="196"/>
    </row>
    <row r="121" spans="2:6">
      <c r="B121" s="196"/>
      <c r="C121" s="196"/>
      <c r="D121" s="196"/>
      <c r="E121" s="196"/>
      <c r="F121" s="196"/>
    </row>
    <row r="122" spans="2:6">
      <c r="B122" s="31"/>
      <c r="C122" s="31"/>
      <c r="D122" s="31"/>
      <c r="E122" s="31"/>
      <c r="F122" s="31"/>
    </row>
    <row r="123" spans="2:6">
      <c r="B123" s="32" t="s">
        <v>40</v>
      </c>
      <c r="C123" s="173">
        <f>+C116</f>
        <v>46203</v>
      </c>
      <c r="D123" s="173">
        <f>+D116</f>
        <v>45838</v>
      </c>
    </row>
    <row r="124" spans="2:6">
      <c r="B124" s="53" t="s">
        <v>85</v>
      </c>
      <c r="C124" s="54">
        <f>+EAN!C15</f>
        <v>136663243</v>
      </c>
      <c r="D124" s="54">
        <f>+EAN!D15</f>
        <v>84646230</v>
      </c>
    </row>
    <row r="125" spans="2:6">
      <c r="B125" s="32" t="s">
        <v>86</v>
      </c>
      <c r="C125" s="37">
        <f>SUM(C124)</f>
        <v>136663243</v>
      </c>
      <c r="D125" s="37">
        <f>SUM(D124)</f>
        <v>84646230</v>
      </c>
      <c r="E125" s="52"/>
      <c r="F125" s="52"/>
    </row>
    <row r="126" spans="2:6">
      <c r="B126" s="52"/>
      <c r="C126" s="52"/>
      <c r="D126" s="52"/>
      <c r="E126" s="52"/>
      <c r="F126" s="52"/>
    </row>
    <row r="127" spans="2:6" ht="16.5" customHeight="1">
      <c r="B127" s="196" t="s">
        <v>107</v>
      </c>
      <c r="C127" s="196"/>
      <c r="D127" s="196"/>
      <c r="E127" s="196"/>
      <c r="F127" s="196"/>
    </row>
    <row r="128" spans="2:6">
      <c r="B128" s="196"/>
      <c r="C128" s="196"/>
      <c r="D128" s="196"/>
      <c r="E128" s="196"/>
      <c r="F128" s="196"/>
    </row>
    <row r="129" spans="2:6">
      <c r="B129" s="196"/>
      <c r="C129" s="196"/>
      <c r="D129" s="196"/>
      <c r="E129" s="196"/>
      <c r="F129" s="196"/>
    </row>
    <row r="130" spans="2:6">
      <c r="B130" s="31"/>
      <c r="C130" s="31"/>
      <c r="D130" s="31"/>
      <c r="E130" s="31"/>
      <c r="F130" s="31"/>
    </row>
    <row r="131" spans="2:6">
      <c r="B131" s="32" t="s">
        <v>40</v>
      </c>
      <c r="C131" s="173">
        <f>+C123</f>
        <v>46203</v>
      </c>
      <c r="D131" s="173">
        <f>+D123</f>
        <v>45838</v>
      </c>
    </row>
    <row r="132" spans="2:6">
      <c r="B132" s="53" t="s">
        <v>108</v>
      </c>
      <c r="C132" s="54">
        <f>+EIE!C8</f>
        <v>43420793</v>
      </c>
      <c r="D132" s="54">
        <f>+EIE!D8</f>
        <v>36772183</v>
      </c>
    </row>
    <row r="133" spans="2:6">
      <c r="B133" s="32" t="s">
        <v>86</v>
      </c>
      <c r="C133" s="37">
        <f>SUM(C132)</f>
        <v>43420793</v>
      </c>
      <c r="D133" s="37">
        <f>SUM(D132)</f>
        <v>36772183</v>
      </c>
      <c r="E133" s="52"/>
    </row>
    <row r="134" spans="2:6">
      <c r="B134" s="146"/>
    </row>
    <row r="135" spans="2:6">
      <c r="B135" s="196" t="s">
        <v>109</v>
      </c>
      <c r="C135" s="196"/>
      <c r="D135" s="196"/>
      <c r="E135" s="196"/>
      <c r="F135" s="196"/>
    </row>
    <row r="136" spans="2:6">
      <c r="B136" s="196"/>
      <c r="C136" s="196"/>
      <c r="D136" s="196"/>
      <c r="E136" s="196"/>
      <c r="F136" s="196"/>
    </row>
    <row r="137" spans="2:6">
      <c r="B137" s="31"/>
      <c r="C137" s="31"/>
      <c r="D137" s="31"/>
      <c r="E137" s="31"/>
      <c r="F137" s="31"/>
    </row>
    <row r="138" spans="2:6">
      <c r="B138" s="49" t="s">
        <v>110</v>
      </c>
      <c r="C138" s="173">
        <f>+C131</f>
        <v>46203</v>
      </c>
      <c r="D138" s="174">
        <f>+D131</f>
        <v>45838</v>
      </c>
    </row>
    <row r="139" spans="2:6" ht="14.25" customHeight="1">
      <c r="B139" s="159" t="s">
        <v>459</v>
      </c>
      <c r="C139" s="160">
        <f>+EIE!C10</f>
        <v>33223.107795715332</v>
      </c>
      <c r="D139" s="165">
        <v>15561</v>
      </c>
    </row>
    <row r="140" spans="2:6">
      <c r="B140" s="122" t="s">
        <v>86</v>
      </c>
      <c r="C140" s="123">
        <f>SUM(C139:C139)</f>
        <v>33223.107795715332</v>
      </c>
      <c r="D140" s="123">
        <f>SUM(D139:D139)</f>
        <v>15561</v>
      </c>
      <c r="E140" s="55"/>
    </row>
    <row r="141" spans="2:6">
      <c r="B141" s="146"/>
      <c r="C141" s="176"/>
      <c r="D141" s="176"/>
      <c r="E141" s="55"/>
    </row>
    <row r="142" spans="2:6">
      <c r="B142" s="49" t="s">
        <v>461</v>
      </c>
      <c r="C142" s="173">
        <v>46203</v>
      </c>
      <c r="D142" s="174">
        <v>45838</v>
      </c>
      <c r="E142" s="55"/>
    </row>
    <row r="143" spans="2:6">
      <c r="B143" s="159" t="s">
        <v>111</v>
      </c>
      <c r="C143" s="160">
        <f>+EIE!C14</f>
        <v>0</v>
      </c>
      <c r="D143" s="165">
        <f>+EIE!D14</f>
        <v>108</v>
      </c>
      <c r="E143" s="55"/>
    </row>
    <row r="144" spans="2:6">
      <c r="B144" s="122" t="s">
        <v>86</v>
      </c>
      <c r="C144" s="123">
        <f>SUM(C143:C143)</f>
        <v>0</v>
      </c>
      <c r="D144" s="123">
        <f>SUM(D143:D143)</f>
        <v>108</v>
      </c>
      <c r="E144" s="55"/>
    </row>
    <row r="145" spans="2:17">
      <c r="B145" s="146"/>
      <c r="C145" s="176"/>
      <c r="D145" s="176"/>
      <c r="E145" s="55"/>
    </row>
    <row r="146" spans="2:17">
      <c r="B146" s="146"/>
      <c r="C146" s="176"/>
      <c r="D146" s="176"/>
      <c r="E146" s="55"/>
    </row>
    <row r="147" spans="2:17">
      <c r="B147" s="115" t="s">
        <v>651</v>
      </c>
      <c r="C147" s="176"/>
      <c r="D147" s="176"/>
      <c r="E147" s="55"/>
    </row>
    <row r="148" spans="2:17">
      <c r="B148" s="115"/>
      <c r="C148" s="176"/>
      <c r="D148" s="176"/>
      <c r="E148" s="55"/>
    </row>
    <row r="149" spans="2:17">
      <c r="B149" s="49" t="s">
        <v>40</v>
      </c>
      <c r="C149" s="173">
        <v>46203</v>
      </c>
      <c r="D149" s="174">
        <v>45838</v>
      </c>
      <c r="E149" s="55"/>
    </row>
    <row r="150" spans="2:17">
      <c r="B150" s="159" t="s">
        <v>652</v>
      </c>
      <c r="C150" s="160">
        <f>+EAN!C9</f>
        <v>71185535</v>
      </c>
      <c r="D150" s="165" t="str">
        <f>+EAN!D9</f>
        <v>-</v>
      </c>
      <c r="E150" s="55"/>
    </row>
    <row r="151" spans="2:17">
      <c r="B151" s="122" t="s">
        <v>86</v>
      </c>
      <c r="C151" s="123">
        <f>SUM(C150:C150)</f>
        <v>71185535</v>
      </c>
      <c r="D151" s="123">
        <f>SUM(D150:D150)</f>
        <v>0</v>
      </c>
      <c r="E151" s="55"/>
    </row>
    <row r="152" spans="2:17">
      <c r="B152" s="115"/>
      <c r="C152" s="176"/>
      <c r="D152" s="176"/>
      <c r="E152" s="55"/>
    </row>
    <row r="153" spans="2:17" ht="13.5" customHeight="1"/>
    <row r="154" spans="2:17">
      <c r="F154" s="7"/>
      <c r="G154" s="7"/>
      <c r="H154" s="7"/>
      <c r="I154" s="7"/>
      <c r="J154" s="7"/>
      <c r="K154" s="7"/>
      <c r="L154" s="7"/>
      <c r="M154" s="7"/>
      <c r="N154" s="7"/>
    </row>
    <row r="155" spans="2:17">
      <c r="B155" s="8" t="s">
        <v>0</v>
      </c>
      <c r="C155" s="8"/>
      <c r="D155" s="8"/>
      <c r="E155" s="8"/>
      <c r="F155" s="8"/>
      <c r="G155" s="8"/>
      <c r="H155" s="8"/>
      <c r="I155" s="8"/>
      <c r="J155" s="8"/>
      <c r="K155" s="8"/>
      <c r="L155" s="8"/>
      <c r="M155" s="8"/>
      <c r="N155" s="8"/>
    </row>
    <row r="156" spans="2:17">
      <c r="B156" s="8" t="s">
        <v>112</v>
      </c>
      <c r="C156" s="8"/>
      <c r="D156" s="8"/>
      <c r="E156" s="8"/>
      <c r="F156" s="8"/>
      <c r="G156" s="8"/>
      <c r="H156" s="8"/>
      <c r="I156" s="8"/>
      <c r="J156" s="8"/>
      <c r="K156" s="8"/>
      <c r="L156" s="8"/>
      <c r="M156" s="8"/>
      <c r="N156" s="8"/>
      <c r="O156" s="9"/>
    </row>
    <row r="157" spans="2:17">
      <c r="B157" s="10">
        <f>+EAN!C7</f>
        <v>46203</v>
      </c>
      <c r="C157" s="8"/>
      <c r="D157" s="8"/>
      <c r="E157" s="8"/>
      <c r="F157" s="8"/>
      <c r="G157" s="8"/>
      <c r="H157" s="8"/>
      <c r="I157" s="8"/>
      <c r="J157" s="8"/>
      <c r="K157" s="8"/>
      <c r="L157" s="8"/>
      <c r="M157" s="8"/>
      <c r="N157" s="8"/>
      <c r="O157" s="6"/>
      <c r="P157" s="113"/>
    </row>
    <row r="158" spans="2:17">
      <c r="B158" s="101"/>
      <c r="C158" s="102"/>
      <c r="D158" s="102"/>
      <c r="E158" s="102"/>
      <c r="F158" s="102"/>
      <c r="G158" s="102"/>
      <c r="H158" s="102"/>
      <c r="I158" s="102"/>
      <c r="J158" s="102"/>
      <c r="K158" s="102"/>
      <c r="L158" s="102"/>
      <c r="M158" s="102"/>
      <c r="N158" s="103"/>
      <c r="O158" s="6"/>
      <c r="P158" s="113"/>
      <c r="Q158" s="26"/>
    </row>
    <row r="159" spans="2:17">
      <c r="B159" s="201" t="s">
        <v>457</v>
      </c>
      <c r="C159" s="202"/>
      <c r="D159" s="202"/>
      <c r="E159" s="202"/>
      <c r="F159" s="202"/>
      <c r="G159" s="202"/>
      <c r="H159" s="202"/>
      <c r="I159" s="202"/>
      <c r="J159" s="202"/>
      <c r="K159" s="202"/>
      <c r="L159" s="202"/>
      <c r="M159" s="202"/>
      <c r="N159" s="203"/>
      <c r="O159" s="6"/>
      <c r="P159" s="113"/>
    </row>
    <row r="160" spans="2:17">
      <c r="B160" s="201"/>
      <c r="C160" s="202"/>
      <c r="D160" s="202"/>
      <c r="E160" s="202"/>
      <c r="F160" s="202"/>
      <c r="G160" s="202"/>
      <c r="H160" s="202"/>
      <c r="I160" s="202"/>
      <c r="J160" s="202"/>
      <c r="K160" s="202"/>
      <c r="L160" s="202"/>
      <c r="M160" s="202"/>
      <c r="N160" s="203"/>
      <c r="O160" s="6"/>
      <c r="P160" s="63"/>
      <c r="Q160" s="131"/>
    </row>
    <row r="161" spans="1:15">
      <c r="B161" s="124"/>
      <c r="C161" s="125"/>
      <c r="D161" s="125"/>
      <c r="E161" s="125"/>
      <c r="F161" s="125"/>
      <c r="G161" s="125"/>
      <c r="H161" s="125"/>
      <c r="I161" s="125"/>
      <c r="J161" s="125"/>
      <c r="K161" s="125"/>
      <c r="L161" s="125"/>
      <c r="M161" s="125"/>
      <c r="N161" s="126"/>
      <c r="O161" s="6"/>
    </row>
    <row r="162" spans="1:15" ht="30">
      <c r="A162" s="11"/>
      <c r="B162" s="12" t="s">
        <v>113</v>
      </c>
      <c r="C162" s="12" t="s">
        <v>114</v>
      </c>
      <c r="D162" s="12" t="s">
        <v>115</v>
      </c>
      <c r="E162" s="12" t="s">
        <v>116</v>
      </c>
      <c r="F162" s="12" t="s">
        <v>117</v>
      </c>
      <c r="G162" s="12" t="s">
        <v>118</v>
      </c>
      <c r="H162" s="12" t="s">
        <v>119</v>
      </c>
      <c r="I162" s="12" t="s">
        <v>120</v>
      </c>
      <c r="J162" s="12" t="s">
        <v>121</v>
      </c>
      <c r="K162" s="12" t="s">
        <v>122</v>
      </c>
      <c r="L162" s="12" t="s">
        <v>123</v>
      </c>
      <c r="M162" s="12" t="s">
        <v>124</v>
      </c>
      <c r="N162" s="12" t="s">
        <v>125</v>
      </c>
      <c r="O162" s="11"/>
    </row>
    <row r="163" spans="1:15">
      <c r="B163" s="89" t="s">
        <v>176</v>
      </c>
      <c r="C163" t="s">
        <v>135</v>
      </c>
      <c r="D163" t="s">
        <v>136</v>
      </c>
      <c r="E163" t="s">
        <v>182</v>
      </c>
      <c r="F163" t="s">
        <v>185</v>
      </c>
      <c r="G163" t="s">
        <v>186</v>
      </c>
      <c r="H163" t="s">
        <v>187</v>
      </c>
      <c r="I163" t="s">
        <v>188</v>
      </c>
      <c r="J163" s="175">
        <v>1987294</v>
      </c>
      <c r="K163" s="175">
        <v>1024331</v>
      </c>
      <c r="L163" s="92">
        <v>1002633.99</v>
      </c>
      <c r="M163">
        <v>12</v>
      </c>
      <c r="N163" s="90" t="s">
        <v>4</v>
      </c>
    </row>
    <row r="164" spans="1:15">
      <c r="B164" s="89" t="s">
        <v>176</v>
      </c>
      <c r="C164" t="s">
        <v>135</v>
      </c>
      <c r="D164" t="s">
        <v>136</v>
      </c>
      <c r="E164" t="s">
        <v>182</v>
      </c>
      <c r="F164" t="s">
        <v>185</v>
      </c>
      <c r="G164" t="s">
        <v>189</v>
      </c>
      <c r="H164" t="s">
        <v>187</v>
      </c>
      <c r="I164" t="s">
        <v>188</v>
      </c>
      <c r="J164" s="175">
        <v>1957376</v>
      </c>
      <c r="K164" s="175">
        <v>1001312</v>
      </c>
      <c r="L164" s="92">
        <v>1002605.65</v>
      </c>
      <c r="M164">
        <v>12</v>
      </c>
      <c r="N164" s="90" t="s">
        <v>4</v>
      </c>
      <c r="O164"/>
    </row>
    <row r="165" spans="1:15">
      <c r="B165" s="89" t="s">
        <v>176</v>
      </c>
      <c r="C165" t="s">
        <v>135</v>
      </c>
      <c r="D165" t="s">
        <v>136</v>
      </c>
      <c r="E165" t="s">
        <v>182</v>
      </c>
      <c r="F165" t="s">
        <v>185</v>
      </c>
      <c r="G165" t="s">
        <v>190</v>
      </c>
      <c r="H165" t="s">
        <v>187</v>
      </c>
      <c r="I165" t="s">
        <v>188</v>
      </c>
      <c r="J165" s="175">
        <v>3914752</v>
      </c>
      <c r="K165" s="175">
        <v>2004605</v>
      </c>
      <c r="L165" s="92">
        <v>2005230.8</v>
      </c>
      <c r="M165">
        <v>12</v>
      </c>
      <c r="N165" s="90" t="s">
        <v>4</v>
      </c>
      <c r="O165"/>
    </row>
    <row r="166" spans="1:15">
      <c r="B166" s="89" t="s">
        <v>176</v>
      </c>
      <c r="C166" t="s">
        <v>135</v>
      </c>
      <c r="D166" t="s">
        <v>136</v>
      </c>
      <c r="E166" t="s">
        <v>182</v>
      </c>
      <c r="F166" t="s">
        <v>185</v>
      </c>
      <c r="G166" t="s">
        <v>191</v>
      </c>
      <c r="H166" t="s">
        <v>187</v>
      </c>
      <c r="I166" t="s">
        <v>188</v>
      </c>
      <c r="J166" s="175">
        <v>11744224</v>
      </c>
      <c r="K166" s="175">
        <v>6019724</v>
      </c>
      <c r="L166" s="92">
        <v>6015721.7999999998</v>
      </c>
      <c r="M166">
        <v>12</v>
      </c>
      <c r="N166" s="90" t="s">
        <v>4</v>
      </c>
    </row>
    <row r="167" spans="1:15">
      <c r="B167" s="89" t="s">
        <v>176</v>
      </c>
      <c r="C167" t="s">
        <v>135</v>
      </c>
      <c r="D167" t="s">
        <v>136</v>
      </c>
      <c r="E167" t="s">
        <v>182</v>
      </c>
      <c r="F167" t="s">
        <v>185</v>
      </c>
      <c r="G167" t="s">
        <v>192</v>
      </c>
      <c r="H167" t="s">
        <v>187</v>
      </c>
      <c r="I167" t="s">
        <v>188</v>
      </c>
      <c r="J167" s="175">
        <v>3914752</v>
      </c>
      <c r="K167" s="175">
        <v>2019070</v>
      </c>
      <c r="L167" s="92">
        <v>2005306.47</v>
      </c>
      <c r="M167">
        <v>12</v>
      </c>
      <c r="N167" s="90" t="s">
        <v>4</v>
      </c>
    </row>
    <row r="168" spans="1:15">
      <c r="B168" s="89" t="s">
        <v>176</v>
      </c>
      <c r="C168" t="s">
        <v>135</v>
      </c>
      <c r="D168" t="s">
        <v>136</v>
      </c>
      <c r="E168" t="s">
        <v>182</v>
      </c>
      <c r="F168" t="s">
        <v>185</v>
      </c>
      <c r="G168" t="s">
        <v>193</v>
      </c>
      <c r="H168" t="s">
        <v>187</v>
      </c>
      <c r="I168" t="s">
        <v>188</v>
      </c>
      <c r="J168" s="175">
        <v>9786848</v>
      </c>
      <c r="K168" s="175">
        <v>5064111</v>
      </c>
      <c r="L168" s="92">
        <v>5013290.91</v>
      </c>
      <c r="M168">
        <v>12</v>
      </c>
      <c r="N168" s="90" t="s">
        <v>4</v>
      </c>
    </row>
    <row r="169" spans="1:15">
      <c r="B169" s="89" t="s">
        <v>176</v>
      </c>
      <c r="C169" t="s">
        <v>135</v>
      </c>
      <c r="D169" t="s">
        <v>136</v>
      </c>
      <c r="E169" t="s">
        <v>182</v>
      </c>
      <c r="F169" t="s">
        <v>185</v>
      </c>
      <c r="G169" t="s">
        <v>194</v>
      </c>
      <c r="H169" t="s">
        <v>187</v>
      </c>
      <c r="I169" t="s">
        <v>188</v>
      </c>
      <c r="J169" s="175">
        <v>3914752</v>
      </c>
      <c r="K169" s="175">
        <v>2036825</v>
      </c>
      <c r="L169" s="92">
        <v>2005317.6</v>
      </c>
      <c r="M169">
        <v>12</v>
      </c>
      <c r="N169" s="90" t="s">
        <v>4</v>
      </c>
    </row>
    <row r="170" spans="1:15">
      <c r="B170" s="89" t="s">
        <v>176</v>
      </c>
      <c r="C170" t="s">
        <v>135</v>
      </c>
      <c r="D170" t="s">
        <v>136</v>
      </c>
      <c r="E170" t="s">
        <v>182</v>
      </c>
      <c r="F170" t="s">
        <v>185</v>
      </c>
      <c r="G170" t="s">
        <v>195</v>
      </c>
      <c r="H170" t="s">
        <v>187</v>
      </c>
      <c r="I170" t="s">
        <v>188</v>
      </c>
      <c r="J170" s="175">
        <v>1957376</v>
      </c>
      <c r="K170" s="175">
        <v>1019725</v>
      </c>
      <c r="L170" s="92">
        <v>1002655.73</v>
      </c>
      <c r="M170">
        <v>12</v>
      </c>
      <c r="N170" s="90" t="s">
        <v>4</v>
      </c>
    </row>
    <row r="171" spans="1:15">
      <c r="B171" s="89" t="s">
        <v>176</v>
      </c>
      <c r="C171" t="s">
        <v>135</v>
      </c>
      <c r="D171" t="s">
        <v>136</v>
      </c>
      <c r="E171" t="s">
        <v>182</v>
      </c>
      <c r="F171" t="s">
        <v>185</v>
      </c>
      <c r="G171" t="s">
        <v>196</v>
      </c>
      <c r="H171" t="s">
        <v>187</v>
      </c>
      <c r="I171" t="s">
        <v>188</v>
      </c>
      <c r="J171" s="175">
        <v>1957376</v>
      </c>
      <c r="K171" s="175">
        <v>1021039</v>
      </c>
      <c r="L171" s="92">
        <v>1002651.65</v>
      </c>
      <c r="M171">
        <v>12</v>
      </c>
      <c r="N171" s="90" t="s">
        <v>4</v>
      </c>
    </row>
    <row r="172" spans="1:15">
      <c r="B172" s="89" t="s">
        <v>176</v>
      </c>
      <c r="C172" t="s">
        <v>135</v>
      </c>
      <c r="D172" t="s">
        <v>136</v>
      </c>
      <c r="E172" t="s">
        <v>182</v>
      </c>
      <c r="F172" t="s">
        <v>185</v>
      </c>
      <c r="G172" t="s">
        <v>197</v>
      </c>
      <c r="H172" t="s">
        <v>187</v>
      </c>
      <c r="I172" t="s">
        <v>188</v>
      </c>
      <c r="J172" s="175">
        <v>5872096</v>
      </c>
      <c r="K172" s="175">
        <v>3064110</v>
      </c>
      <c r="L172" s="92">
        <v>3007939.39</v>
      </c>
      <c r="M172">
        <v>12</v>
      </c>
      <c r="N172" s="90" t="s">
        <v>4</v>
      </c>
    </row>
    <row r="173" spans="1:15">
      <c r="B173" s="89" t="s">
        <v>176</v>
      </c>
      <c r="C173" t="s">
        <v>135</v>
      </c>
      <c r="D173" t="s">
        <v>136</v>
      </c>
      <c r="E173" t="s">
        <v>182</v>
      </c>
      <c r="F173" t="s">
        <v>185</v>
      </c>
      <c r="G173" t="s">
        <v>198</v>
      </c>
      <c r="H173" t="s">
        <v>187</v>
      </c>
      <c r="I173" t="s">
        <v>188</v>
      </c>
      <c r="J173" s="175">
        <v>5872096</v>
      </c>
      <c r="K173" s="175">
        <v>3072001</v>
      </c>
      <c r="L173" s="92">
        <v>3007904.17</v>
      </c>
      <c r="M173">
        <v>12</v>
      </c>
      <c r="N173" s="90" t="s">
        <v>4</v>
      </c>
    </row>
    <row r="174" spans="1:15">
      <c r="B174" s="89" t="s">
        <v>176</v>
      </c>
      <c r="C174" t="s">
        <v>135</v>
      </c>
      <c r="D174" t="s">
        <v>136</v>
      </c>
      <c r="E174" t="s">
        <v>182</v>
      </c>
      <c r="F174" t="s">
        <v>185</v>
      </c>
      <c r="G174" t="s">
        <v>199</v>
      </c>
      <c r="H174" t="s">
        <v>187</v>
      </c>
      <c r="I174" t="s">
        <v>188</v>
      </c>
      <c r="J174" s="175">
        <v>9637259</v>
      </c>
      <c r="K174" s="175">
        <v>5004932</v>
      </c>
      <c r="L174" s="92">
        <v>5013015.7</v>
      </c>
      <c r="M174">
        <v>12</v>
      </c>
      <c r="N174" s="90" t="s">
        <v>4</v>
      </c>
    </row>
    <row r="175" spans="1:15">
      <c r="B175" s="89" t="s">
        <v>176</v>
      </c>
      <c r="C175" t="s">
        <v>135</v>
      </c>
      <c r="D175" t="s">
        <v>136</v>
      </c>
      <c r="E175" t="s">
        <v>182</v>
      </c>
      <c r="F175" t="s">
        <v>185</v>
      </c>
      <c r="G175" t="s">
        <v>200</v>
      </c>
      <c r="H175" t="s">
        <v>187</v>
      </c>
      <c r="I175" t="s">
        <v>188</v>
      </c>
      <c r="J175" s="175">
        <v>3854916</v>
      </c>
      <c r="K175" s="175">
        <v>2025643</v>
      </c>
      <c r="L175" s="92">
        <v>2005323.68</v>
      </c>
      <c r="M175">
        <v>12</v>
      </c>
      <c r="N175" s="90" t="s">
        <v>4</v>
      </c>
    </row>
    <row r="176" spans="1:15">
      <c r="B176" s="89" t="s">
        <v>176</v>
      </c>
      <c r="C176" t="s">
        <v>135</v>
      </c>
      <c r="D176" t="s">
        <v>136</v>
      </c>
      <c r="E176" t="s">
        <v>182</v>
      </c>
      <c r="F176" t="s">
        <v>185</v>
      </c>
      <c r="G176" t="s">
        <v>201</v>
      </c>
      <c r="H176" t="s">
        <v>187</v>
      </c>
      <c r="I176" t="s">
        <v>188</v>
      </c>
      <c r="J176" s="175">
        <v>3854916</v>
      </c>
      <c r="K176" s="175">
        <v>2029588</v>
      </c>
      <c r="L176" s="92">
        <v>2005326.65</v>
      </c>
      <c r="M176">
        <v>12</v>
      </c>
      <c r="N176" s="90" t="s">
        <v>4</v>
      </c>
    </row>
    <row r="177" spans="2:17">
      <c r="B177" s="89" t="s">
        <v>176</v>
      </c>
      <c r="C177" t="s">
        <v>135</v>
      </c>
      <c r="D177" t="s">
        <v>136</v>
      </c>
      <c r="E177" t="s">
        <v>182</v>
      </c>
      <c r="F177" t="s">
        <v>185</v>
      </c>
      <c r="G177" t="s">
        <v>202</v>
      </c>
      <c r="H177" t="s">
        <v>187</v>
      </c>
      <c r="I177" t="s">
        <v>188</v>
      </c>
      <c r="J177" s="175">
        <v>11564717</v>
      </c>
      <c r="K177" s="175">
        <v>6098630</v>
      </c>
      <c r="L177" s="92">
        <v>6015962.7800000003</v>
      </c>
      <c r="M177">
        <v>12</v>
      </c>
      <c r="N177" s="90" t="s">
        <v>4</v>
      </c>
    </row>
    <row r="178" spans="2:17">
      <c r="B178" s="89" t="s">
        <v>176</v>
      </c>
      <c r="C178" t="s">
        <v>135</v>
      </c>
      <c r="D178" t="s">
        <v>136</v>
      </c>
      <c r="E178" t="s">
        <v>182</v>
      </c>
      <c r="F178" t="s">
        <v>185</v>
      </c>
      <c r="G178" t="s">
        <v>203</v>
      </c>
      <c r="H178" t="s">
        <v>204</v>
      </c>
      <c r="I178" t="s">
        <v>188</v>
      </c>
      <c r="J178" s="175">
        <v>36452789</v>
      </c>
      <c r="K178" s="175">
        <v>19820499</v>
      </c>
      <c r="L178" s="92">
        <v>20552762.850000001</v>
      </c>
      <c r="M178">
        <v>8.5</v>
      </c>
      <c r="N178" s="90" t="s">
        <v>4</v>
      </c>
    </row>
    <row r="179" spans="2:17">
      <c r="B179" s="89" t="s">
        <v>176</v>
      </c>
      <c r="C179" t="s">
        <v>135</v>
      </c>
      <c r="D179" t="s">
        <v>136</v>
      </c>
      <c r="E179" t="s">
        <v>182</v>
      </c>
      <c r="F179" t="s">
        <v>185</v>
      </c>
      <c r="G179" t="s">
        <v>205</v>
      </c>
      <c r="H179" t="s">
        <v>206</v>
      </c>
      <c r="I179" t="s">
        <v>188</v>
      </c>
      <c r="J179" s="175">
        <v>672252064</v>
      </c>
      <c r="K179" s="175">
        <v>385487670</v>
      </c>
      <c r="L179" s="92">
        <v>387010410.64999998</v>
      </c>
      <c r="M179">
        <v>9.75</v>
      </c>
      <c r="N179" s="90" t="s">
        <v>4</v>
      </c>
    </row>
    <row r="180" spans="2:17">
      <c r="B180" s="89" t="s">
        <v>176</v>
      </c>
      <c r="C180" t="s">
        <v>135</v>
      </c>
      <c r="D180" t="s">
        <v>136</v>
      </c>
      <c r="E180" t="s">
        <v>182</v>
      </c>
      <c r="F180" t="s">
        <v>185</v>
      </c>
      <c r="G180" t="s">
        <v>207</v>
      </c>
      <c r="H180" t="s">
        <v>187</v>
      </c>
      <c r="I180" t="s">
        <v>188</v>
      </c>
      <c r="J180" s="175">
        <v>315676490</v>
      </c>
      <c r="K180" s="175">
        <v>198968000</v>
      </c>
      <c r="L180" s="92">
        <v>192995660.21000001</v>
      </c>
      <c r="M180">
        <v>11.02</v>
      </c>
      <c r="N180" s="90" t="s">
        <v>4</v>
      </c>
    </row>
    <row r="181" spans="2:17">
      <c r="B181" s="89" t="s">
        <v>176</v>
      </c>
      <c r="C181" t="s">
        <v>135</v>
      </c>
      <c r="D181" t="s">
        <v>136</v>
      </c>
      <c r="E181" t="s">
        <v>182</v>
      </c>
      <c r="F181" t="s">
        <v>185</v>
      </c>
      <c r="G181" t="s">
        <v>208</v>
      </c>
      <c r="H181" t="s">
        <v>204</v>
      </c>
      <c r="I181" t="s">
        <v>188</v>
      </c>
      <c r="J181" s="175">
        <v>458890524</v>
      </c>
      <c r="K181" s="175">
        <v>269437808</v>
      </c>
      <c r="L181" s="92">
        <v>273416175.66000003</v>
      </c>
      <c r="M181">
        <v>10</v>
      </c>
      <c r="N181" s="90" t="s">
        <v>4</v>
      </c>
    </row>
    <row r="182" spans="2:17">
      <c r="B182" s="89" t="s">
        <v>176</v>
      </c>
      <c r="C182" t="s">
        <v>135</v>
      </c>
      <c r="D182" t="s">
        <v>136</v>
      </c>
      <c r="E182" t="s">
        <v>182</v>
      </c>
      <c r="F182" t="s">
        <v>185</v>
      </c>
      <c r="G182" t="s">
        <v>209</v>
      </c>
      <c r="H182" t="s">
        <v>204</v>
      </c>
      <c r="I182" t="s">
        <v>188</v>
      </c>
      <c r="J182" s="175">
        <v>7860893</v>
      </c>
      <c r="K182" s="175">
        <v>5076850</v>
      </c>
      <c r="L182" s="92">
        <v>5045322.1399999997</v>
      </c>
      <c r="M182">
        <v>8.5</v>
      </c>
      <c r="N182" s="90" t="s">
        <v>4</v>
      </c>
    </row>
    <row r="183" spans="2:17">
      <c r="B183" s="89" t="s">
        <v>176</v>
      </c>
      <c r="C183" t="s">
        <v>135</v>
      </c>
      <c r="D183" t="s">
        <v>136</v>
      </c>
      <c r="E183" t="s">
        <v>182</v>
      </c>
      <c r="F183" t="s">
        <v>185</v>
      </c>
      <c r="G183" t="s">
        <v>210</v>
      </c>
      <c r="H183" t="s">
        <v>206</v>
      </c>
      <c r="I183" t="s">
        <v>188</v>
      </c>
      <c r="J183" s="175">
        <v>623635624</v>
      </c>
      <c r="K183" s="175">
        <v>412919977</v>
      </c>
      <c r="L183" s="92">
        <v>408763117.68000001</v>
      </c>
      <c r="M183">
        <v>9.1999999999999993</v>
      </c>
      <c r="N183" s="90" t="s">
        <v>4</v>
      </c>
    </row>
    <row r="184" spans="2:17">
      <c r="B184" s="89" t="s">
        <v>176</v>
      </c>
      <c r="C184" t="s">
        <v>135</v>
      </c>
      <c r="D184" t="s">
        <v>136</v>
      </c>
      <c r="E184" t="s">
        <v>182</v>
      </c>
      <c r="F184" t="s">
        <v>185</v>
      </c>
      <c r="G184" t="s">
        <v>211</v>
      </c>
      <c r="H184" t="s">
        <v>212</v>
      </c>
      <c r="I184" t="s">
        <v>188</v>
      </c>
      <c r="J184" s="175">
        <v>12243339</v>
      </c>
      <c r="K184" s="175">
        <v>7918119</v>
      </c>
      <c r="L184" s="92">
        <v>8024272.71</v>
      </c>
      <c r="M184">
        <v>9.64</v>
      </c>
      <c r="N184" s="90" t="s">
        <v>4</v>
      </c>
    </row>
    <row r="185" spans="2:17">
      <c r="B185" s="89" t="s">
        <v>176</v>
      </c>
      <c r="C185" t="s">
        <v>135</v>
      </c>
      <c r="D185" t="s">
        <v>136</v>
      </c>
      <c r="E185" t="s">
        <v>182</v>
      </c>
      <c r="F185" t="s">
        <v>185</v>
      </c>
      <c r="G185" t="s">
        <v>213</v>
      </c>
      <c r="H185" t="s">
        <v>206</v>
      </c>
      <c r="I185" t="s">
        <v>188</v>
      </c>
      <c r="J185" s="175">
        <v>7795443</v>
      </c>
      <c r="K185" s="175">
        <v>5196226</v>
      </c>
      <c r="L185" s="92">
        <v>5110508.3499999996</v>
      </c>
      <c r="M185">
        <v>9.1999999999999993</v>
      </c>
      <c r="N185" s="90" t="s">
        <v>4</v>
      </c>
    </row>
    <row r="186" spans="2:17">
      <c r="B186" s="89" t="s">
        <v>176</v>
      </c>
      <c r="C186" t="s">
        <v>179</v>
      </c>
      <c r="D186"/>
      <c r="E186" t="s">
        <v>183</v>
      </c>
      <c r="F186" t="s">
        <v>185</v>
      </c>
      <c r="G186" t="s">
        <v>214</v>
      </c>
      <c r="H186" t="s">
        <v>215</v>
      </c>
      <c r="I186" t="s">
        <v>188</v>
      </c>
      <c r="J186" s="175">
        <v>3145009250</v>
      </c>
      <c r="K186" s="175">
        <v>1859592102</v>
      </c>
      <c r="L186" s="92">
        <v>1881141963.4200001</v>
      </c>
      <c r="M186">
        <v>13.93</v>
      </c>
      <c r="N186" s="90" t="s">
        <v>4</v>
      </c>
      <c r="Q186"/>
    </row>
    <row r="187" spans="2:17">
      <c r="B187" s="89" t="s">
        <v>176</v>
      </c>
      <c r="C187" t="s">
        <v>137</v>
      </c>
      <c r="D187"/>
      <c r="E187" t="s">
        <v>182</v>
      </c>
      <c r="F187" t="s">
        <v>185</v>
      </c>
      <c r="G187" t="s">
        <v>216</v>
      </c>
      <c r="H187" t="s">
        <v>217</v>
      </c>
      <c r="I187" t="s">
        <v>188</v>
      </c>
      <c r="J187" s="175">
        <v>188960819</v>
      </c>
      <c r="K187" s="175">
        <v>145848151</v>
      </c>
      <c r="L187" s="92">
        <v>148703521.16999999</v>
      </c>
      <c r="M187">
        <v>11.22</v>
      </c>
      <c r="N187" s="90" t="s">
        <v>4</v>
      </c>
      <c r="Q187"/>
    </row>
    <row r="188" spans="2:17">
      <c r="B188" s="89" t="s">
        <v>176</v>
      </c>
      <c r="C188" t="s">
        <v>138</v>
      </c>
      <c r="D188"/>
      <c r="E188" t="s">
        <v>182</v>
      </c>
      <c r="F188" t="s">
        <v>185</v>
      </c>
      <c r="G188" t="s">
        <v>218</v>
      </c>
      <c r="H188" t="s">
        <v>219</v>
      </c>
      <c r="I188" t="s">
        <v>188</v>
      </c>
      <c r="J188" s="175">
        <v>1564448</v>
      </c>
      <c r="K188" s="175">
        <v>1016284</v>
      </c>
      <c r="L188" s="92">
        <v>1032521.65</v>
      </c>
      <c r="M188">
        <v>14.15</v>
      </c>
      <c r="N188" s="90" t="s">
        <v>4</v>
      </c>
      <c r="Q188"/>
    </row>
    <row r="189" spans="2:17">
      <c r="B189" s="89" t="s">
        <v>176</v>
      </c>
      <c r="C189" t="s">
        <v>138</v>
      </c>
      <c r="D189"/>
      <c r="E189" t="s">
        <v>182</v>
      </c>
      <c r="F189" t="s">
        <v>185</v>
      </c>
      <c r="G189" t="s">
        <v>220</v>
      </c>
      <c r="H189" t="s">
        <v>221</v>
      </c>
      <c r="I189" t="s">
        <v>188</v>
      </c>
      <c r="J189" s="175">
        <v>18692664</v>
      </c>
      <c r="K189" s="175">
        <v>10000002</v>
      </c>
      <c r="L189" s="92">
        <v>10225546.73</v>
      </c>
      <c r="M189">
        <v>13.1</v>
      </c>
      <c r="N189" s="90" t="s">
        <v>4</v>
      </c>
      <c r="Q189"/>
    </row>
    <row r="190" spans="2:17">
      <c r="B190" s="89" t="s">
        <v>176</v>
      </c>
      <c r="C190" t="s">
        <v>138</v>
      </c>
      <c r="D190"/>
      <c r="E190" t="s">
        <v>182</v>
      </c>
      <c r="F190" t="s">
        <v>185</v>
      </c>
      <c r="G190" t="s">
        <v>222</v>
      </c>
      <c r="H190" t="s">
        <v>221</v>
      </c>
      <c r="I190" t="s">
        <v>188</v>
      </c>
      <c r="J190" s="175">
        <v>41123846</v>
      </c>
      <c r="K190" s="175">
        <v>22023691</v>
      </c>
      <c r="L190" s="92">
        <v>22496399.27</v>
      </c>
      <c r="M190">
        <v>13.1</v>
      </c>
      <c r="N190" s="90" t="s">
        <v>4</v>
      </c>
      <c r="Q190"/>
    </row>
    <row r="191" spans="2:17">
      <c r="B191" s="89" t="s">
        <v>176</v>
      </c>
      <c r="C191" t="s">
        <v>138</v>
      </c>
      <c r="D191"/>
      <c r="E191" t="s">
        <v>182</v>
      </c>
      <c r="F191" t="s">
        <v>185</v>
      </c>
      <c r="G191" t="s">
        <v>223</v>
      </c>
      <c r="H191" t="s">
        <v>221</v>
      </c>
      <c r="I191" t="s">
        <v>188</v>
      </c>
      <c r="J191" s="175">
        <v>14431557</v>
      </c>
      <c r="K191" s="175">
        <v>8002870</v>
      </c>
      <c r="L191" s="92">
        <v>8180431.4100000001</v>
      </c>
      <c r="M191">
        <v>13.1</v>
      </c>
      <c r="N191" s="90" t="s">
        <v>4</v>
      </c>
      <c r="Q191"/>
    </row>
    <row r="192" spans="2:17">
      <c r="B192" s="89" t="s">
        <v>176</v>
      </c>
      <c r="C192" t="s">
        <v>138</v>
      </c>
      <c r="D192"/>
      <c r="E192" t="s">
        <v>182</v>
      </c>
      <c r="F192" t="s">
        <v>185</v>
      </c>
      <c r="G192" t="s">
        <v>224</v>
      </c>
      <c r="H192" t="s">
        <v>225</v>
      </c>
      <c r="I192" t="s">
        <v>188</v>
      </c>
      <c r="J192" s="175">
        <v>25351500</v>
      </c>
      <c r="K192" s="175">
        <v>13009546</v>
      </c>
      <c r="L192" s="92">
        <v>13227988.01</v>
      </c>
      <c r="M192">
        <v>13.4</v>
      </c>
      <c r="N192" s="90" t="s">
        <v>4</v>
      </c>
      <c r="Q192"/>
    </row>
    <row r="193" spans="2:17">
      <c r="B193" s="89" t="s">
        <v>176</v>
      </c>
      <c r="C193" t="s">
        <v>138</v>
      </c>
      <c r="D193"/>
      <c r="E193" t="s">
        <v>182</v>
      </c>
      <c r="F193" t="s">
        <v>185</v>
      </c>
      <c r="G193" t="s">
        <v>226</v>
      </c>
      <c r="H193" t="s">
        <v>227</v>
      </c>
      <c r="I193" t="s">
        <v>188</v>
      </c>
      <c r="J193" s="175">
        <v>23786242.469999999</v>
      </c>
      <c r="K193" s="175">
        <v>12983058</v>
      </c>
      <c r="L193" s="92">
        <v>13216725.359999999</v>
      </c>
      <c r="M193">
        <v>13.15</v>
      </c>
      <c r="N193" s="90" t="s">
        <v>4</v>
      </c>
      <c r="Q193"/>
    </row>
    <row r="194" spans="2:17">
      <c r="B194" s="89" t="s">
        <v>176</v>
      </c>
      <c r="C194" t="s">
        <v>138</v>
      </c>
      <c r="D194"/>
      <c r="E194" t="s">
        <v>182</v>
      </c>
      <c r="F194" t="s">
        <v>185</v>
      </c>
      <c r="G194" t="s">
        <v>228</v>
      </c>
      <c r="H194" t="s">
        <v>227</v>
      </c>
      <c r="I194" t="s">
        <v>188</v>
      </c>
      <c r="J194" s="175">
        <v>125784821.92</v>
      </c>
      <c r="K194" s="175">
        <v>70025218</v>
      </c>
      <c r="L194" s="92">
        <v>71584180.129999995</v>
      </c>
      <c r="M194">
        <v>13.15</v>
      </c>
      <c r="N194" s="90" t="s">
        <v>4</v>
      </c>
      <c r="Q194"/>
    </row>
    <row r="195" spans="2:17">
      <c r="B195" s="89" t="s">
        <v>176</v>
      </c>
      <c r="C195" t="s">
        <v>138</v>
      </c>
      <c r="D195"/>
      <c r="E195" t="s">
        <v>182</v>
      </c>
      <c r="F195" t="s">
        <v>185</v>
      </c>
      <c r="G195" t="s">
        <v>229</v>
      </c>
      <c r="H195" t="s">
        <v>227</v>
      </c>
      <c r="I195" t="s">
        <v>188</v>
      </c>
      <c r="J195" s="175">
        <v>75470893.150000006</v>
      </c>
      <c r="K195" s="175">
        <v>43044073</v>
      </c>
      <c r="L195" s="92">
        <v>42952863.829999998</v>
      </c>
      <c r="M195">
        <v>13.15</v>
      </c>
      <c r="N195" s="90" t="s">
        <v>4</v>
      </c>
      <c r="Q195"/>
    </row>
    <row r="196" spans="2:17">
      <c r="B196" s="89" t="s">
        <v>176</v>
      </c>
      <c r="C196" t="s">
        <v>138</v>
      </c>
      <c r="D196"/>
      <c r="E196" t="s">
        <v>182</v>
      </c>
      <c r="F196" t="s">
        <v>185</v>
      </c>
      <c r="G196" t="s">
        <v>230</v>
      </c>
      <c r="H196" t="s">
        <v>227</v>
      </c>
      <c r="I196" t="s">
        <v>188</v>
      </c>
      <c r="J196" s="175">
        <v>104084324.66</v>
      </c>
      <c r="K196" s="175">
        <v>59595172</v>
      </c>
      <c r="L196" s="92">
        <v>60339111.630000003</v>
      </c>
      <c r="M196">
        <v>13.15</v>
      </c>
      <c r="N196" s="90" t="s">
        <v>4</v>
      </c>
      <c r="Q196"/>
    </row>
    <row r="197" spans="2:17">
      <c r="B197" s="89" t="s">
        <v>176</v>
      </c>
      <c r="C197" t="s">
        <v>138</v>
      </c>
      <c r="D197"/>
      <c r="E197" t="s">
        <v>182</v>
      </c>
      <c r="F197" t="s">
        <v>185</v>
      </c>
      <c r="G197" t="s">
        <v>231</v>
      </c>
      <c r="H197" t="s">
        <v>232</v>
      </c>
      <c r="I197" t="s">
        <v>188</v>
      </c>
      <c r="J197" s="175">
        <v>85667132</v>
      </c>
      <c r="K197" s="175">
        <v>50774590</v>
      </c>
      <c r="L197" s="92">
        <v>50864138.640000001</v>
      </c>
      <c r="M197">
        <v>13.15</v>
      </c>
      <c r="N197" s="90" t="s">
        <v>4</v>
      </c>
      <c r="Q197"/>
    </row>
    <row r="198" spans="2:17">
      <c r="B198" s="89" t="s">
        <v>176</v>
      </c>
      <c r="C198" t="s">
        <v>138</v>
      </c>
      <c r="D198"/>
      <c r="E198" t="s">
        <v>182</v>
      </c>
      <c r="F198"/>
      <c r="G198" t="s">
        <v>233</v>
      </c>
      <c r="H198" t="s">
        <v>234</v>
      </c>
      <c r="I198" t="s">
        <v>188</v>
      </c>
      <c r="J198" s="175">
        <v>81787672</v>
      </c>
      <c r="K198" s="175">
        <v>51228766</v>
      </c>
      <c r="L198" s="92">
        <v>51121631.770000003</v>
      </c>
      <c r="M198">
        <v>13</v>
      </c>
      <c r="N198" s="90" t="s">
        <v>4</v>
      </c>
      <c r="Q198"/>
    </row>
    <row r="199" spans="2:17">
      <c r="B199" s="89" t="s">
        <v>176</v>
      </c>
      <c r="C199" t="s">
        <v>138</v>
      </c>
      <c r="D199"/>
      <c r="E199" t="s">
        <v>182</v>
      </c>
      <c r="F199"/>
      <c r="G199" t="s">
        <v>235</v>
      </c>
      <c r="H199" t="s">
        <v>219</v>
      </c>
      <c r="I199" t="s">
        <v>188</v>
      </c>
      <c r="J199" s="175">
        <v>194898144</v>
      </c>
      <c r="K199" s="175">
        <v>154383484</v>
      </c>
      <c r="L199" s="92">
        <v>156947823.46000001</v>
      </c>
      <c r="M199">
        <v>100.25</v>
      </c>
      <c r="N199" s="90" t="s">
        <v>4</v>
      </c>
      <c r="Q199"/>
    </row>
    <row r="200" spans="2:17">
      <c r="B200" s="89" t="s">
        <v>176</v>
      </c>
      <c r="C200" t="s">
        <v>138</v>
      </c>
      <c r="D200"/>
      <c r="E200" t="s">
        <v>182</v>
      </c>
      <c r="F200"/>
      <c r="G200" t="s">
        <v>236</v>
      </c>
      <c r="H200" t="s">
        <v>227</v>
      </c>
      <c r="I200" t="s">
        <v>188</v>
      </c>
      <c r="J200" s="175">
        <v>33315733</v>
      </c>
      <c r="K200" s="175">
        <v>21248795</v>
      </c>
      <c r="L200" s="92">
        <v>20972375.699999999</v>
      </c>
      <c r="M200">
        <v>12.15</v>
      </c>
      <c r="N200" s="90" t="s">
        <v>4</v>
      </c>
      <c r="Q200"/>
    </row>
    <row r="201" spans="2:17">
      <c r="B201" s="89" t="s">
        <v>176</v>
      </c>
      <c r="C201" t="s">
        <v>138</v>
      </c>
      <c r="D201"/>
      <c r="E201" t="s">
        <v>182</v>
      </c>
      <c r="F201"/>
      <c r="G201" t="s">
        <v>237</v>
      </c>
      <c r="H201" t="s">
        <v>238</v>
      </c>
      <c r="I201" t="s">
        <v>188</v>
      </c>
      <c r="J201" s="175">
        <v>3295548</v>
      </c>
      <c r="K201" s="175">
        <v>2028822</v>
      </c>
      <c r="L201" s="92">
        <v>2009483.12</v>
      </c>
      <c r="M201">
        <v>13.15</v>
      </c>
      <c r="N201" s="90" t="s">
        <v>4</v>
      </c>
      <c r="Q201"/>
    </row>
    <row r="202" spans="2:17">
      <c r="B202" s="89" t="s">
        <v>176</v>
      </c>
      <c r="C202" t="s">
        <v>138</v>
      </c>
      <c r="D202"/>
      <c r="E202" t="s">
        <v>182</v>
      </c>
      <c r="F202"/>
      <c r="G202" t="s">
        <v>239</v>
      </c>
      <c r="H202" t="s">
        <v>240</v>
      </c>
      <c r="I202" t="s">
        <v>188</v>
      </c>
      <c r="J202" s="175">
        <v>26730901</v>
      </c>
      <c r="K202" s="175">
        <v>22042493</v>
      </c>
      <c r="L202" s="92">
        <v>22495828.309999999</v>
      </c>
      <c r="M202">
        <v>11.75</v>
      </c>
      <c r="N202" s="90" t="s">
        <v>4</v>
      </c>
      <c r="Q202"/>
    </row>
    <row r="203" spans="2:17">
      <c r="B203" s="89" t="s">
        <v>176</v>
      </c>
      <c r="C203" t="s">
        <v>138</v>
      </c>
      <c r="D203"/>
      <c r="E203" t="s">
        <v>182</v>
      </c>
      <c r="F203"/>
      <c r="G203" t="s">
        <v>241</v>
      </c>
      <c r="H203" t="s">
        <v>225</v>
      </c>
      <c r="I203" t="s">
        <v>188</v>
      </c>
      <c r="J203" s="175">
        <v>3499322</v>
      </c>
      <c r="K203" s="175">
        <v>2055067</v>
      </c>
      <c r="L203" s="92">
        <v>2035151.55</v>
      </c>
      <c r="M203">
        <v>13.4</v>
      </c>
      <c r="N203" s="90" t="s">
        <v>4</v>
      </c>
      <c r="Q203"/>
    </row>
    <row r="204" spans="2:17">
      <c r="B204" s="89" t="s">
        <v>176</v>
      </c>
      <c r="C204" t="s">
        <v>138</v>
      </c>
      <c r="D204"/>
      <c r="E204" t="s">
        <v>182</v>
      </c>
      <c r="F204"/>
      <c r="G204" t="s">
        <v>242</v>
      </c>
      <c r="H204" t="s">
        <v>243</v>
      </c>
      <c r="I204" t="s">
        <v>188</v>
      </c>
      <c r="J204" s="175">
        <v>12999150</v>
      </c>
      <c r="K204" s="175">
        <v>7139760</v>
      </c>
      <c r="L204" s="92">
        <v>7068559.1200000001</v>
      </c>
      <c r="M204">
        <v>13.75</v>
      </c>
      <c r="N204" s="90" t="s">
        <v>4</v>
      </c>
      <c r="O204" s="91"/>
      <c r="Q204"/>
    </row>
    <row r="205" spans="2:17">
      <c r="B205" s="89" t="s">
        <v>176</v>
      </c>
      <c r="C205" t="s">
        <v>138</v>
      </c>
      <c r="D205"/>
      <c r="E205" t="s">
        <v>182</v>
      </c>
      <c r="F205"/>
      <c r="G205" t="s">
        <v>244</v>
      </c>
      <c r="H205" t="s">
        <v>227</v>
      </c>
      <c r="I205" t="s">
        <v>188</v>
      </c>
      <c r="J205" s="175">
        <v>38405188</v>
      </c>
      <c r="K205" s="175">
        <v>24240000</v>
      </c>
      <c r="L205" s="92">
        <v>24722355.710000001</v>
      </c>
      <c r="M205">
        <v>12.86</v>
      </c>
      <c r="N205" s="90" t="s">
        <v>4</v>
      </c>
      <c r="O205" s="91"/>
      <c r="Q205"/>
    </row>
    <row r="206" spans="2:17">
      <c r="B206" s="89" t="s">
        <v>176</v>
      </c>
      <c r="C206" t="s">
        <v>138</v>
      </c>
      <c r="D206"/>
      <c r="E206" t="s">
        <v>182</v>
      </c>
      <c r="F206"/>
      <c r="G206" t="s">
        <v>245</v>
      </c>
      <c r="H206" t="s">
        <v>246</v>
      </c>
      <c r="I206" t="s">
        <v>188</v>
      </c>
      <c r="J206" s="175">
        <v>63743495</v>
      </c>
      <c r="K206" s="175">
        <v>50941092</v>
      </c>
      <c r="L206" s="92">
        <v>50482352.43</v>
      </c>
      <c r="M206">
        <v>12.13</v>
      </c>
      <c r="N206" s="90" t="s">
        <v>4</v>
      </c>
      <c r="Q206"/>
    </row>
    <row r="207" spans="2:17">
      <c r="B207" s="89" t="s">
        <v>176</v>
      </c>
      <c r="C207" t="s">
        <v>138</v>
      </c>
      <c r="D207"/>
      <c r="E207" t="s">
        <v>182</v>
      </c>
      <c r="F207"/>
      <c r="G207" t="s">
        <v>247</v>
      </c>
      <c r="H207" t="s">
        <v>248</v>
      </c>
      <c r="I207" t="s">
        <v>188</v>
      </c>
      <c r="J207" s="175">
        <v>1784205480</v>
      </c>
      <c r="K207" s="175">
        <v>1014715070</v>
      </c>
      <c r="L207" s="92">
        <v>1014340421.17</v>
      </c>
      <c r="M207">
        <v>13.1</v>
      </c>
      <c r="N207" s="90" t="s">
        <v>4</v>
      </c>
      <c r="Q207"/>
    </row>
    <row r="208" spans="2:17">
      <c r="B208" s="89" t="s">
        <v>176</v>
      </c>
      <c r="C208" t="s">
        <v>138</v>
      </c>
      <c r="D208"/>
      <c r="E208" t="s">
        <v>182</v>
      </c>
      <c r="F208"/>
      <c r="G208" t="s">
        <v>249</v>
      </c>
      <c r="H208" t="s">
        <v>250</v>
      </c>
      <c r="I208" t="s">
        <v>188</v>
      </c>
      <c r="J208" s="175">
        <v>1298691786</v>
      </c>
      <c r="K208" s="175">
        <v>758876710</v>
      </c>
      <c r="L208" s="92">
        <v>752005623.49000001</v>
      </c>
      <c r="M208">
        <v>13.5</v>
      </c>
      <c r="N208" s="90" t="s">
        <v>4</v>
      </c>
      <c r="Q208"/>
    </row>
    <row r="209" spans="2:17">
      <c r="B209" s="89" t="s">
        <v>176</v>
      </c>
      <c r="C209" t="s">
        <v>138</v>
      </c>
      <c r="D209"/>
      <c r="E209" t="s">
        <v>182</v>
      </c>
      <c r="F209"/>
      <c r="G209" t="s">
        <v>251</v>
      </c>
      <c r="H209" t="s">
        <v>252</v>
      </c>
      <c r="I209" t="s">
        <v>188</v>
      </c>
      <c r="J209" s="175">
        <v>1358312682</v>
      </c>
      <c r="K209" s="175">
        <v>718681505</v>
      </c>
      <c r="L209" s="92">
        <v>715683590.70000005</v>
      </c>
      <c r="M209">
        <v>12.7</v>
      </c>
      <c r="N209" s="90" t="s">
        <v>4</v>
      </c>
      <c r="Q209"/>
    </row>
    <row r="210" spans="2:17">
      <c r="B210" s="89" t="s">
        <v>176</v>
      </c>
      <c r="C210" t="s">
        <v>138</v>
      </c>
      <c r="D210"/>
      <c r="E210" t="s">
        <v>182</v>
      </c>
      <c r="F210"/>
      <c r="G210" t="s">
        <v>253</v>
      </c>
      <c r="H210" t="s">
        <v>248</v>
      </c>
      <c r="I210" t="s">
        <v>188</v>
      </c>
      <c r="J210" s="175">
        <v>1653564384</v>
      </c>
      <c r="K210" s="175">
        <v>1005383562</v>
      </c>
      <c r="L210" s="92">
        <v>1014298187.72</v>
      </c>
      <c r="M210">
        <v>13.1</v>
      </c>
      <c r="N210" s="90" t="s">
        <v>4</v>
      </c>
      <c r="Q210"/>
    </row>
    <row r="211" spans="2:17">
      <c r="B211" s="89" t="s">
        <v>176</v>
      </c>
      <c r="C211" t="s">
        <v>180</v>
      </c>
      <c r="D211"/>
      <c r="E211" t="s">
        <v>183</v>
      </c>
      <c r="F211"/>
      <c r="G211" t="s">
        <v>254</v>
      </c>
      <c r="H211" t="s">
        <v>255</v>
      </c>
      <c r="I211" t="s">
        <v>188</v>
      </c>
      <c r="J211" s="175">
        <v>2098767119</v>
      </c>
      <c r="K211" s="175">
        <v>1535753425</v>
      </c>
      <c r="L211" s="92">
        <v>1500019357.6500001</v>
      </c>
      <c r="M211">
        <v>10</v>
      </c>
      <c r="N211" s="90" t="s">
        <v>4</v>
      </c>
      <c r="Q211"/>
    </row>
    <row r="212" spans="2:17">
      <c r="B212" s="89" t="s">
        <v>176</v>
      </c>
      <c r="C212" t="s">
        <v>139</v>
      </c>
      <c r="D212"/>
      <c r="E212" t="s">
        <v>183</v>
      </c>
      <c r="F212"/>
      <c r="G212" t="s">
        <v>256</v>
      </c>
      <c r="H212" t="s">
        <v>257</v>
      </c>
      <c r="I212" t="s">
        <v>188</v>
      </c>
      <c r="J212" s="175">
        <v>1508493154</v>
      </c>
      <c r="K212" s="175">
        <v>1000000000</v>
      </c>
      <c r="L212" s="92">
        <v>1022384337.86</v>
      </c>
      <c r="M212">
        <v>10</v>
      </c>
      <c r="N212" s="90" t="s">
        <v>4</v>
      </c>
      <c r="Q212"/>
    </row>
    <row r="213" spans="2:17">
      <c r="B213" s="89" t="s">
        <v>176</v>
      </c>
      <c r="C213" t="s">
        <v>139</v>
      </c>
      <c r="D213"/>
      <c r="E213" t="s">
        <v>183</v>
      </c>
      <c r="F213"/>
      <c r="G213" t="s">
        <v>258</v>
      </c>
      <c r="H213" t="s">
        <v>259</v>
      </c>
      <c r="I213" t="s">
        <v>188</v>
      </c>
      <c r="J213" s="175">
        <v>1165794524</v>
      </c>
      <c r="K213" s="175">
        <v>1006506849</v>
      </c>
      <c r="L213" s="92">
        <v>1021360265.23</v>
      </c>
      <c r="M213">
        <v>9.5</v>
      </c>
      <c r="N213" s="90" t="s">
        <v>4</v>
      </c>
      <c r="Q213"/>
    </row>
    <row r="214" spans="2:17">
      <c r="B214" s="89" t="s">
        <v>176</v>
      </c>
      <c r="C214" t="s">
        <v>139</v>
      </c>
      <c r="D214"/>
      <c r="E214" t="s">
        <v>183</v>
      </c>
      <c r="F214"/>
      <c r="G214" t="s">
        <v>260</v>
      </c>
      <c r="H214" t="s">
        <v>257</v>
      </c>
      <c r="I214" t="s">
        <v>188</v>
      </c>
      <c r="J214" s="175">
        <v>1373972605</v>
      </c>
      <c r="K214" s="175">
        <v>1015616438</v>
      </c>
      <c r="L214" s="92">
        <v>1022509063.23</v>
      </c>
      <c r="M214">
        <v>10</v>
      </c>
      <c r="N214" s="90" t="s">
        <v>4</v>
      </c>
      <c r="Q214"/>
    </row>
    <row r="215" spans="2:17">
      <c r="B215" s="89" t="s">
        <v>176</v>
      </c>
      <c r="C215" t="s">
        <v>139</v>
      </c>
      <c r="D215"/>
      <c r="E215" t="s">
        <v>183</v>
      </c>
      <c r="F215"/>
      <c r="G215" t="s">
        <v>261</v>
      </c>
      <c r="H215" t="s">
        <v>262</v>
      </c>
      <c r="I215" t="s">
        <v>188</v>
      </c>
      <c r="J215" s="175">
        <v>934066738</v>
      </c>
      <c r="K215" s="175">
        <v>750891732</v>
      </c>
      <c r="L215" s="92">
        <v>755780366.13</v>
      </c>
      <c r="M215">
        <v>9.59</v>
      </c>
      <c r="N215" s="90" t="s">
        <v>4</v>
      </c>
      <c r="Q215"/>
    </row>
    <row r="216" spans="2:17">
      <c r="B216" s="89" t="s">
        <v>176</v>
      </c>
      <c r="C216" t="s">
        <v>140</v>
      </c>
      <c r="D216"/>
      <c r="E216" t="s">
        <v>184</v>
      </c>
      <c r="F216"/>
      <c r="G216" t="s">
        <v>263</v>
      </c>
      <c r="H216" t="s">
        <v>264</v>
      </c>
      <c r="I216" t="s">
        <v>188</v>
      </c>
      <c r="J216" s="175">
        <v>4361260277</v>
      </c>
      <c r="K216" s="175">
        <v>3013808221</v>
      </c>
      <c r="L216" s="92">
        <v>3095529979.98</v>
      </c>
      <c r="M216">
        <v>14</v>
      </c>
      <c r="N216" s="90" t="s">
        <v>4</v>
      </c>
      <c r="Q216"/>
    </row>
    <row r="217" spans="2:17">
      <c r="B217" s="89" t="s">
        <v>177</v>
      </c>
      <c r="C217" t="s">
        <v>141</v>
      </c>
      <c r="D217"/>
      <c r="E217" t="s">
        <v>182</v>
      </c>
      <c r="F217"/>
      <c r="G217" t="s">
        <v>265</v>
      </c>
      <c r="H217" t="s">
        <v>266</v>
      </c>
      <c r="I217" t="s">
        <v>188</v>
      </c>
      <c r="J217" s="175">
        <v>110442848</v>
      </c>
      <c r="K217" s="175">
        <v>89799551</v>
      </c>
      <c r="L217" s="92">
        <v>89027486.290000007</v>
      </c>
      <c r="M217">
        <v>9.25</v>
      </c>
      <c r="N217" s="90" t="s">
        <v>4</v>
      </c>
      <c r="Q217"/>
    </row>
    <row r="218" spans="2:17">
      <c r="B218" s="89" t="s">
        <v>177</v>
      </c>
      <c r="C218" t="s">
        <v>141</v>
      </c>
      <c r="D218"/>
      <c r="E218" t="s">
        <v>182</v>
      </c>
      <c r="F218"/>
      <c r="G218" t="s">
        <v>267</v>
      </c>
      <c r="H218" t="s">
        <v>266</v>
      </c>
      <c r="I218" t="s">
        <v>188</v>
      </c>
      <c r="J218" s="175">
        <v>89895340</v>
      </c>
      <c r="K218" s="175">
        <v>72787535</v>
      </c>
      <c r="L218" s="92">
        <v>72284157.739999995</v>
      </c>
      <c r="M218">
        <v>9.49</v>
      </c>
      <c r="N218" s="90" t="s">
        <v>4</v>
      </c>
      <c r="Q218"/>
    </row>
    <row r="219" spans="2:17">
      <c r="B219" s="89" t="s">
        <v>177</v>
      </c>
      <c r="C219" t="s">
        <v>141</v>
      </c>
      <c r="D219"/>
      <c r="E219" t="s">
        <v>182</v>
      </c>
      <c r="F219"/>
      <c r="G219" t="s">
        <v>268</v>
      </c>
      <c r="H219" t="s">
        <v>269</v>
      </c>
      <c r="I219" t="s">
        <v>188</v>
      </c>
      <c r="J219" s="175">
        <v>11373754</v>
      </c>
      <c r="K219" s="175">
        <v>10213083</v>
      </c>
      <c r="L219" s="92">
        <v>10316449.9</v>
      </c>
      <c r="M219">
        <v>9.15</v>
      </c>
      <c r="N219" s="90" t="s">
        <v>4</v>
      </c>
      <c r="Q219"/>
    </row>
    <row r="220" spans="2:17">
      <c r="B220" s="89" t="s">
        <v>178</v>
      </c>
      <c r="C220" t="s">
        <v>142</v>
      </c>
      <c r="D220"/>
      <c r="E220" t="s">
        <v>182</v>
      </c>
      <c r="F220"/>
      <c r="G220" t="s">
        <v>270</v>
      </c>
      <c r="H220" t="s">
        <v>271</v>
      </c>
      <c r="I220" t="s">
        <v>188</v>
      </c>
      <c r="J220" s="175">
        <v>24947672</v>
      </c>
      <c r="K220" s="175">
        <v>15058561</v>
      </c>
      <c r="L220" s="92">
        <v>15242846.220000001</v>
      </c>
      <c r="M220">
        <v>9.5</v>
      </c>
      <c r="N220" s="90" t="s">
        <v>4</v>
      </c>
      <c r="Q220"/>
    </row>
    <row r="221" spans="2:17">
      <c r="B221" s="89" t="s">
        <v>178</v>
      </c>
      <c r="C221" t="s">
        <v>142</v>
      </c>
      <c r="D221"/>
      <c r="E221" t="s">
        <v>182</v>
      </c>
      <c r="F221"/>
      <c r="G221" t="s">
        <v>272</v>
      </c>
      <c r="H221" t="s">
        <v>271</v>
      </c>
      <c r="I221" t="s">
        <v>188</v>
      </c>
      <c r="J221" s="175">
        <v>1663180</v>
      </c>
      <c r="K221" s="175">
        <v>1005464</v>
      </c>
      <c r="L221" s="92">
        <v>1016204.52</v>
      </c>
      <c r="M221">
        <v>9.5</v>
      </c>
      <c r="N221" s="90" t="s">
        <v>4</v>
      </c>
      <c r="Q221"/>
    </row>
    <row r="222" spans="2:17">
      <c r="B222" s="89" t="s">
        <v>178</v>
      </c>
      <c r="C222" t="s">
        <v>142</v>
      </c>
      <c r="D222"/>
      <c r="E222" t="s">
        <v>182</v>
      </c>
      <c r="F222"/>
      <c r="G222" t="s">
        <v>273</v>
      </c>
      <c r="H222" t="s">
        <v>271</v>
      </c>
      <c r="I222" t="s">
        <v>188</v>
      </c>
      <c r="J222" s="175">
        <v>1663180</v>
      </c>
      <c r="K222" s="175">
        <v>1005985</v>
      </c>
      <c r="L222" s="92">
        <v>1016208.99</v>
      </c>
      <c r="M222">
        <v>9.5</v>
      </c>
      <c r="N222" s="90" t="s">
        <v>4</v>
      </c>
      <c r="Q222"/>
    </row>
    <row r="223" spans="2:17">
      <c r="B223" s="89" t="s">
        <v>178</v>
      </c>
      <c r="C223" t="s">
        <v>142</v>
      </c>
      <c r="D223"/>
      <c r="E223" t="s">
        <v>182</v>
      </c>
      <c r="F223"/>
      <c r="G223" t="s">
        <v>274</v>
      </c>
      <c r="H223" t="s">
        <v>271</v>
      </c>
      <c r="I223" t="s">
        <v>188</v>
      </c>
      <c r="J223" s="175">
        <v>1663180</v>
      </c>
      <c r="K223" s="175">
        <v>1006249</v>
      </c>
      <c r="L223" s="92">
        <v>1016211.18</v>
      </c>
      <c r="M223">
        <v>9.5</v>
      </c>
      <c r="N223" s="90" t="s">
        <v>4</v>
      </c>
      <c r="Q223"/>
    </row>
    <row r="224" spans="2:17">
      <c r="B224" s="89" t="s">
        <v>178</v>
      </c>
      <c r="C224" t="s">
        <v>142</v>
      </c>
      <c r="D224"/>
      <c r="E224" t="s">
        <v>182</v>
      </c>
      <c r="F224"/>
      <c r="G224" t="s">
        <v>275</v>
      </c>
      <c r="H224" t="s">
        <v>271</v>
      </c>
      <c r="I224" t="s">
        <v>188</v>
      </c>
      <c r="J224" s="175">
        <v>1663180</v>
      </c>
      <c r="K224" s="175">
        <v>1006249</v>
      </c>
      <c r="L224" s="92">
        <v>1016211.18</v>
      </c>
      <c r="M224">
        <v>9.5</v>
      </c>
      <c r="N224" s="90" t="s">
        <v>4</v>
      </c>
      <c r="Q224"/>
    </row>
    <row r="225" spans="2:17">
      <c r="B225" s="89" t="s">
        <v>178</v>
      </c>
      <c r="C225" t="s">
        <v>142</v>
      </c>
      <c r="D225"/>
      <c r="E225" t="s">
        <v>182</v>
      </c>
      <c r="F225"/>
      <c r="G225" t="s">
        <v>276</v>
      </c>
      <c r="H225" t="s">
        <v>271</v>
      </c>
      <c r="I225" t="s">
        <v>188</v>
      </c>
      <c r="J225" s="175">
        <v>4989540</v>
      </c>
      <c r="K225" s="175">
        <v>3028110</v>
      </c>
      <c r="L225" s="92">
        <v>3048704.84</v>
      </c>
      <c r="M225">
        <v>9.5</v>
      </c>
      <c r="N225" s="90" t="s">
        <v>4</v>
      </c>
      <c r="Q225"/>
    </row>
    <row r="226" spans="2:17">
      <c r="B226" s="89" t="s">
        <v>178</v>
      </c>
      <c r="C226" t="s">
        <v>142</v>
      </c>
      <c r="D226"/>
      <c r="E226" t="s">
        <v>182</v>
      </c>
      <c r="F226"/>
      <c r="G226" t="s">
        <v>277</v>
      </c>
      <c r="H226" t="s">
        <v>271</v>
      </c>
      <c r="I226" t="s">
        <v>188</v>
      </c>
      <c r="J226" s="175">
        <v>4989540</v>
      </c>
      <c r="K226" s="175">
        <v>3029673</v>
      </c>
      <c r="L226" s="92">
        <v>3048715.44</v>
      </c>
      <c r="M226">
        <v>9.5</v>
      </c>
      <c r="N226" s="90" t="s">
        <v>4</v>
      </c>
      <c r="Q226"/>
    </row>
    <row r="227" spans="2:17">
      <c r="B227" s="89" t="s">
        <v>178</v>
      </c>
      <c r="C227" t="s">
        <v>142</v>
      </c>
      <c r="D227"/>
      <c r="E227" t="s">
        <v>182</v>
      </c>
      <c r="F227"/>
      <c r="G227" t="s">
        <v>278</v>
      </c>
      <c r="H227" t="s">
        <v>271</v>
      </c>
      <c r="I227" t="s">
        <v>188</v>
      </c>
      <c r="J227" s="175">
        <v>19958132</v>
      </c>
      <c r="K227" s="175">
        <v>12196767</v>
      </c>
      <c r="L227" s="92">
        <v>12195255.58</v>
      </c>
      <c r="M227">
        <v>9.5</v>
      </c>
      <c r="N227" s="90" t="s">
        <v>4</v>
      </c>
      <c r="Q227"/>
    </row>
    <row r="228" spans="2:17">
      <c r="B228" s="89" t="s">
        <v>178</v>
      </c>
      <c r="C228" t="s">
        <v>142</v>
      </c>
      <c r="D228"/>
      <c r="E228" t="s">
        <v>182</v>
      </c>
      <c r="F228"/>
      <c r="G228" t="s">
        <v>279</v>
      </c>
      <c r="H228" t="s">
        <v>271</v>
      </c>
      <c r="I228" t="s">
        <v>188</v>
      </c>
      <c r="J228" s="175">
        <v>376425204</v>
      </c>
      <c r="K228" s="175">
        <v>234799726</v>
      </c>
      <c r="L228" s="92">
        <v>235283179.19</v>
      </c>
      <c r="M228">
        <v>9.5</v>
      </c>
      <c r="N228" s="90" t="s">
        <v>4</v>
      </c>
      <c r="Q228"/>
    </row>
    <row r="229" spans="2:17">
      <c r="B229" s="89" t="s">
        <v>178</v>
      </c>
      <c r="C229" t="s">
        <v>142</v>
      </c>
      <c r="D229"/>
      <c r="E229" t="s">
        <v>182</v>
      </c>
      <c r="F229"/>
      <c r="G229" t="s">
        <v>280</v>
      </c>
      <c r="H229" t="s">
        <v>281</v>
      </c>
      <c r="I229" t="s">
        <v>188</v>
      </c>
      <c r="J229" s="175">
        <v>13989040</v>
      </c>
      <c r="K229" s="175">
        <v>9264384</v>
      </c>
      <c r="L229" s="92">
        <v>9592497.4299999997</v>
      </c>
      <c r="M229">
        <v>8</v>
      </c>
      <c r="N229" s="90" t="s">
        <v>4</v>
      </c>
      <c r="Q229"/>
    </row>
    <row r="230" spans="2:17">
      <c r="B230" s="89" t="s">
        <v>178</v>
      </c>
      <c r="C230" t="s">
        <v>142</v>
      </c>
      <c r="D230"/>
      <c r="E230" t="s">
        <v>182</v>
      </c>
      <c r="F230"/>
      <c r="G230" t="s">
        <v>282</v>
      </c>
      <c r="H230" t="s">
        <v>281</v>
      </c>
      <c r="I230" t="s">
        <v>188</v>
      </c>
      <c r="J230" s="175">
        <v>139890410</v>
      </c>
      <c r="K230" s="175">
        <v>92906850</v>
      </c>
      <c r="L230" s="92">
        <v>95893682.370000005</v>
      </c>
      <c r="M230">
        <v>8</v>
      </c>
      <c r="N230" s="90" t="s">
        <v>4</v>
      </c>
      <c r="Q230"/>
    </row>
    <row r="231" spans="2:17">
      <c r="B231" s="89" t="s">
        <v>178</v>
      </c>
      <c r="C231" t="s">
        <v>142</v>
      </c>
      <c r="D231"/>
      <c r="E231" t="s">
        <v>182</v>
      </c>
      <c r="F231"/>
      <c r="G231" t="s">
        <v>283</v>
      </c>
      <c r="H231" t="s">
        <v>271</v>
      </c>
      <c r="I231" t="s">
        <v>188</v>
      </c>
      <c r="J231" s="175">
        <v>45632056</v>
      </c>
      <c r="K231" s="175">
        <v>29279590</v>
      </c>
      <c r="L231" s="92">
        <v>29958063.280000001</v>
      </c>
      <c r="M231">
        <v>9.5</v>
      </c>
      <c r="N231" s="90" t="s">
        <v>4</v>
      </c>
      <c r="Q231"/>
    </row>
    <row r="232" spans="2:17">
      <c r="B232" s="89" t="s">
        <v>178</v>
      </c>
      <c r="C232" t="s">
        <v>142</v>
      </c>
      <c r="D232"/>
      <c r="E232" t="s">
        <v>182</v>
      </c>
      <c r="F232"/>
      <c r="G232" t="s">
        <v>284</v>
      </c>
      <c r="H232" t="s">
        <v>285</v>
      </c>
      <c r="I232" t="s">
        <v>188</v>
      </c>
      <c r="J232" s="175">
        <v>251316164</v>
      </c>
      <c r="K232" s="175">
        <v>149419177</v>
      </c>
      <c r="L232" s="92">
        <v>150552728.77000001</v>
      </c>
      <c r="M232">
        <v>10</v>
      </c>
      <c r="N232" s="90" t="s">
        <v>4</v>
      </c>
      <c r="Q232"/>
    </row>
    <row r="233" spans="2:17">
      <c r="B233" s="89" t="s">
        <v>178</v>
      </c>
      <c r="C233" t="s">
        <v>142</v>
      </c>
      <c r="D233"/>
      <c r="E233" t="s">
        <v>182</v>
      </c>
      <c r="F233"/>
      <c r="G233" t="s">
        <v>286</v>
      </c>
      <c r="H233" t="s">
        <v>285</v>
      </c>
      <c r="I233" t="s">
        <v>188</v>
      </c>
      <c r="J233" s="175">
        <v>1698096</v>
      </c>
      <c r="K233" s="175">
        <v>1009589</v>
      </c>
      <c r="L233" s="92">
        <v>1017255.69</v>
      </c>
      <c r="M233">
        <v>10</v>
      </c>
      <c r="N233" s="90" t="s">
        <v>4</v>
      </c>
      <c r="Q233"/>
    </row>
    <row r="234" spans="2:17">
      <c r="B234" s="89" t="s">
        <v>178</v>
      </c>
      <c r="C234" t="s">
        <v>142</v>
      </c>
      <c r="D234"/>
      <c r="E234" t="s">
        <v>182</v>
      </c>
      <c r="F234"/>
      <c r="G234" t="s">
        <v>287</v>
      </c>
      <c r="H234" t="s">
        <v>285</v>
      </c>
      <c r="I234" t="s">
        <v>188</v>
      </c>
      <c r="J234" s="175">
        <v>237731508</v>
      </c>
      <c r="K234" s="175">
        <v>141419179</v>
      </c>
      <c r="L234" s="92">
        <v>142414896.13</v>
      </c>
      <c r="M234">
        <v>10</v>
      </c>
      <c r="N234" s="90" t="s">
        <v>4</v>
      </c>
      <c r="Q234"/>
    </row>
    <row r="235" spans="2:17">
      <c r="B235" s="89" t="s">
        <v>178</v>
      </c>
      <c r="C235" t="s">
        <v>142</v>
      </c>
      <c r="D235"/>
      <c r="E235" t="s">
        <v>182</v>
      </c>
      <c r="F235"/>
      <c r="G235" t="s">
        <v>288</v>
      </c>
      <c r="H235" t="s">
        <v>285</v>
      </c>
      <c r="I235" t="s">
        <v>188</v>
      </c>
      <c r="J235" s="175">
        <v>441501376</v>
      </c>
      <c r="K235" s="175">
        <v>262920545</v>
      </c>
      <c r="L235" s="92">
        <v>264485197.02000001</v>
      </c>
      <c r="M235">
        <v>10</v>
      </c>
      <c r="N235" s="90" t="s">
        <v>4</v>
      </c>
      <c r="Q235"/>
    </row>
    <row r="236" spans="2:17">
      <c r="B236" s="89" t="s">
        <v>178</v>
      </c>
      <c r="C236" t="s">
        <v>142</v>
      </c>
      <c r="D236"/>
      <c r="E236" t="s">
        <v>182</v>
      </c>
      <c r="F236"/>
      <c r="G236" t="s">
        <v>289</v>
      </c>
      <c r="H236" t="s">
        <v>281</v>
      </c>
      <c r="I236" t="s">
        <v>188</v>
      </c>
      <c r="J236" s="175">
        <v>81785640</v>
      </c>
      <c r="K236" s="175">
        <v>61719556</v>
      </c>
      <c r="L236" s="92">
        <v>61254422.850000001</v>
      </c>
      <c r="M236">
        <v>9.25</v>
      </c>
      <c r="N236" s="90" t="s">
        <v>4</v>
      </c>
      <c r="Q236"/>
    </row>
    <row r="237" spans="2:17">
      <c r="B237" s="89" t="s">
        <v>178</v>
      </c>
      <c r="C237" t="s">
        <v>142</v>
      </c>
      <c r="D237"/>
      <c r="E237" t="s">
        <v>182</v>
      </c>
      <c r="F237"/>
      <c r="G237" t="s">
        <v>290</v>
      </c>
      <c r="H237" t="s">
        <v>271</v>
      </c>
      <c r="I237" t="s">
        <v>188</v>
      </c>
      <c r="J237" s="175">
        <v>176843840</v>
      </c>
      <c r="K237" s="175">
        <v>125340822</v>
      </c>
      <c r="L237" s="92">
        <v>121943030.28</v>
      </c>
      <c r="M237">
        <v>9.5</v>
      </c>
      <c r="N237" s="90" t="s">
        <v>4</v>
      </c>
      <c r="Q237"/>
    </row>
    <row r="238" spans="2:17">
      <c r="B238" s="89" t="s">
        <v>178</v>
      </c>
      <c r="C238" t="s">
        <v>142</v>
      </c>
      <c r="D238"/>
      <c r="E238" t="s">
        <v>182</v>
      </c>
      <c r="F238"/>
      <c r="G238" t="s">
        <v>291</v>
      </c>
      <c r="H238" t="s">
        <v>285</v>
      </c>
      <c r="I238" t="s">
        <v>188</v>
      </c>
      <c r="J238" s="175">
        <v>3246575</v>
      </c>
      <c r="K238" s="175">
        <v>2008766</v>
      </c>
      <c r="L238" s="92">
        <v>2034459.87</v>
      </c>
      <c r="M238">
        <v>10</v>
      </c>
      <c r="N238" s="90" t="s">
        <v>4</v>
      </c>
      <c r="Q238"/>
    </row>
    <row r="239" spans="2:17">
      <c r="B239" s="89" t="s">
        <v>178</v>
      </c>
      <c r="C239" t="s">
        <v>142</v>
      </c>
      <c r="D239"/>
      <c r="E239" t="s">
        <v>182</v>
      </c>
      <c r="F239"/>
      <c r="G239" t="s">
        <v>292</v>
      </c>
      <c r="H239" t="s">
        <v>271</v>
      </c>
      <c r="I239" t="s">
        <v>188</v>
      </c>
      <c r="J239" s="175">
        <v>18542272</v>
      </c>
      <c r="K239" s="175">
        <v>13221890</v>
      </c>
      <c r="L239" s="92">
        <v>13119599.880000001</v>
      </c>
      <c r="M239">
        <v>9.7899999999999991</v>
      </c>
      <c r="N239" s="90" t="s">
        <v>4</v>
      </c>
      <c r="Q239"/>
    </row>
    <row r="240" spans="2:17">
      <c r="B240" s="89" t="s">
        <v>178</v>
      </c>
      <c r="C240" t="s">
        <v>142</v>
      </c>
      <c r="D240"/>
      <c r="E240" t="s">
        <v>182</v>
      </c>
      <c r="F240"/>
      <c r="G240" t="s">
        <v>293</v>
      </c>
      <c r="H240" t="s">
        <v>271</v>
      </c>
      <c r="I240" t="s">
        <v>188</v>
      </c>
      <c r="J240" s="175">
        <v>13789592</v>
      </c>
      <c r="K240" s="175">
        <v>10054658</v>
      </c>
      <c r="L240" s="92">
        <v>10162336.130000001</v>
      </c>
      <c r="M240">
        <v>9.5</v>
      </c>
      <c r="N240" s="90" t="s">
        <v>4</v>
      </c>
      <c r="Q240"/>
    </row>
    <row r="241" spans="2:17">
      <c r="B241" s="89" t="s">
        <v>178</v>
      </c>
      <c r="C241" t="s">
        <v>142</v>
      </c>
      <c r="D241"/>
      <c r="E241" t="s">
        <v>182</v>
      </c>
      <c r="F241"/>
      <c r="G241" t="s">
        <v>294</v>
      </c>
      <c r="H241" t="s">
        <v>285</v>
      </c>
      <c r="I241" t="s">
        <v>188</v>
      </c>
      <c r="J241" s="175">
        <v>140034792</v>
      </c>
      <c r="K241" s="175">
        <v>89512055</v>
      </c>
      <c r="L241" s="92">
        <v>90534427.439999998</v>
      </c>
      <c r="M241">
        <v>10</v>
      </c>
      <c r="N241" s="90" t="s">
        <v>4</v>
      </c>
      <c r="Q241"/>
    </row>
    <row r="242" spans="2:17">
      <c r="B242" s="89" t="s">
        <v>178</v>
      </c>
      <c r="C242" t="s">
        <v>142</v>
      </c>
      <c r="D242"/>
      <c r="E242" t="s">
        <v>182</v>
      </c>
      <c r="F242"/>
      <c r="G242" t="s">
        <v>295</v>
      </c>
      <c r="H242" t="s">
        <v>285</v>
      </c>
      <c r="I242" t="s">
        <v>188</v>
      </c>
      <c r="J242" s="175">
        <v>786712319</v>
      </c>
      <c r="K242" s="175">
        <v>509863010</v>
      </c>
      <c r="L242" s="92">
        <v>508619280.38</v>
      </c>
      <c r="M242">
        <v>10</v>
      </c>
      <c r="N242" s="90" t="s">
        <v>4</v>
      </c>
      <c r="Q242"/>
    </row>
    <row r="243" spans="2:17">
      <c r="B243" s="89" t="s">
        <v>178</v>
      </c>
      <c r="C243" t="s">
        <v>142</v>
      </c>
      <c r="D243"/>
      <c r="E243" t="s">
        <v>182</v>
      </c>
      <c r="F243"/>
      <c r="G243" t="s">
        <v>296</v>
      </c>
      <c r="H243" t="s">
        <v>297</v>
      </c>
      <c r="I243" t="s">
        <v>188</v>
      </c>
      <c r="J243" s="175">
        <v>3208493149</v>
      </c>
      <c r="K243" s="175">
        <v>2001808218</v>
      </c>
      <c r="L243" s="92">
        <v>2004190178.5699999</v>
      </c>
      <c r="M243">
        <v>11</v>
      </c>
      <c r="N243" s="90" t="s">
        <v>4</v>
      </c>
      <c r="Q243"/>
    </row>
    <row r="244" spans="2:17">
      <c r="B244" s="89" t="s">
        <v>176</v>
      </c>
      <c r="C244" t="s">
        <v>166</v>
      </c>
      <c r="D244"/>
      <c r="E244" t="s">
        <v>183</v>
      </c>
      <c r="F244"/>
      <c r="G244" t="s">
        <v>298</v>
      </c>
      <c r="H244" t="s">
        <v>299</v>
      </c>
      <c r="I244" t="s">
        <v>188</v>
      </c>
      <c r="J244" s="175">
        <v>1892671230</v>
      </c>
      <c r="K244" s="175">
        <v>1527616437</v>
      </c>
      <c r="L244" s="92">
        <v>1529341812.71</v>
      </c>
      <c r="M244">
        <v>10.5</v>
      </c>
      <c r="N244" s="90" t="s">
        <v>4</v>
      </c>
      <c r="Q244"/>
    </row>
    <row r="245" spans="2:17">
      <c r="B245" s="89" t="s">
        <v>176</v>
      </c>
      <c r="C245" t="s">
        <v>166</v>
      </c>
      <c r="D245"/>
      <c r="E245" t="s">
        <v>183</v>
      </c>
      <c r="F245"/>
      <c r="G245" t="s">
        <v>300</v>
      </c>
      <c r="H245" t="s">
        <v>301</v>
      </c>
      <c r="I245" t="s">
        <v>188</v>
      </c>
      <c r="J245" s="175">
        <v>2587463010</v>
      </c>
      <c r="K245" s="175">
        <v>2012350684</v>
      </c>
      <c r="L245" s="92">
        <v>2025736909.71</v>
      </c>
      <c r="M245">
        <v>9.8000000000000007</v>
      </c>
      <c r="N245" s="90" t="s">
        <v>4</v>
      </c>
      <c r="Q245"/>
    </row>
    <row r="246" spans="2:17">
      <c r="B246" s="89" t="s">
        <v>176</v>
      </c>
      <c r="C246" t="s">
        <v>144</v>
      </c>
      <c r="D246" t="s">
        <v>456</v>
      </c>
      <c r="E246" t="s">
        <v>183</v>
      </c>
      <c r="F246"/>
      <c r="G246" t="s">
        <v>302</v>
      </c>
      <c r="H246" t="s">
        <v>303</v>
      </c>
      <c r="I246" t="s">
        <v>188</v>
      </c>
      <c r="J246" s="175">
        <v>1671793</v>
      </c>
      <c r="K246" s="175">
        <v>1014726</v>
      </c>
      <c r="L246" s="92">
        <v>1001762.41</v>
      </c>
      <c r="M246">
        <v>10.75</v>
      </c>
      <c r="N246" s="90" t="s">
        <v>4</v>
      </c>
      <c r="Q246"/>
    </row>
    <row r="247" spans="2:17">
      <c r="B247" s="89" t="s">
        <v>176</v>
      </c>
      <c r="C247" t="s">
        <v>144</v>
      </c>
      <c r="D247" t="s">
        <v>456</v>
      </c>
      <c r="E247" t="s">
        <v>183</v>
      </c>
      <c r="F247"/>
      <c r="G247" t="s">
        <v>304</v>
      </c>
      <c r="H247" t="s">
        <v>303</v>
      </c>
      <c r="I247" t="s">
        <v>188</v>
      </c>
      <c r="J247" s="175">
        <v>30092429</v>
      </c>
      <c r="K247" s="175">
        <v>18338659</v>
      </c>
      <c r="L247" s="92">
        <v>18031425.989999998</v>
      </c>
      <c r="M247">
        <v>10.75</v>
      </c>
      <c r="N247" s="90" t="s">
        <v>4</v>
      </c>
      <c r="Q247"/>
    </row>
    <row r="248" spans="2:17">
      <c r="B248" s="89" t="s">
        <v>176</v>
      </c>
      <c r="C248" t="s">
        <v>144</v>
      </c>
      <c r="D248" t="s">
        <v>456</v>
      </c>
      <c r="E248" t="s">
        <v>183</v>
      </c>
      <c r="F248"/>
      <c r="G248" t="s">
        <v>305</v>
      </c>
      <c r="H248" t="s">
        <v>303</v>
      </c>
      <c r="I248" t="s">
        <v>188</v>
      </c>
      <c r="J248" s="175">
        <v>8359009</v>
      </c>
      <c r="K248" s="175">
        <v>5095720</v>
      </c>
      <c r="L248" s="92">
        <v>5008796.71</v>
      </c>
      <c r="M248">
        <v>10.75</v>
      </c>
      <c r="N248" s="90" t="s">
        <v>4</v>
      </c>
      <c r="Q248"/>
    </row>
    <row r="249" spans="2:17">
      <c r="B249" s="89" t="s">
        <v>176</v>
      </c>
      <c r="C249" t="s">
        <v>144</v>
      </c>
      <c r="D249" t="s">
        <v>456</v>
      </c>
      <c r="E249" t="s">
        <v>183</v>
      </c>
      <c r="F249"/>
      <c r="G249" t="s">
        <v>306</v>
      </c>
      <c r="H249" t="s">
        <v>303</v>
      </c>
      <c r="I249" t="s">
        <v>188</v>
      </c>
      <c r="J249" s="175">
        <v>10030803</v>
      </c>
      <c r="K249" s="175">
        <v>6120164</v>
      </c>
      <c r="L249" s="92">
        <v>6010541.2400000002</v>
      </c>
      <c r="M249">
        <v>10.75</v>
      </c>
      <c r="N249" s="90" t="s">
        <v>4</v>
      </c>
      <c r="Q249"/>
    </row>
    <row r="250" spans="2:17">
      <c r="B250" s="89" t="s">
        <v>176</v>
      </c>
      <c r="C250" t="s">
        <v>144</v>
      </c>
      <c r="D250" t="s">
        <v>456</v>
      </c>
      <c r="E250" t="s">
        <v>183</v>
      </c>
      <c r="F250"/>
      <c r="G250" t="s">
        <v>307</v>
      </c>
      <c r="H250" t="s">
        <v>303</v>
      </c>
      <c r="I250" t="s">
        <v>188</v>
      </c>
      <c r="J250" s="175">
        <v>3343609</v>
      </c>
      <c r="K250" s="175">
        <v>2041752</v>
      </c>
      <c r="L250" s="92">
        <v>2003482.8</v>
      </c>
      <c r="M250">
        <v>10.75</v>
      </c>
      <c r="N250" s="90" t="s">
        <v>4</v>
      </c>
      <c r="Q250"/>
    </row>
    <row r="251" spans="2:17">
      <c r="B251" s="89" t="s">
        <v>176</v>
      </c>
      <c r="C251" t="s">
        <v>144</v>
      </c>
      <c r="D251" t="s">
        <v>456</v>
      </c>
      <c r="E251" t="s">
        <v>183</v>
      </c>
      <c r="F251"/>
      <c r="G251" t="s">
        <v>308</v>
      </c>
      <c r="H251" t="s">
        <v>303</v>
      </c>
      <c r="I251" t="s">
        <v>188</v>
      </c>
      <c r="J251" s="175">
        <v>6579992</v>
      </c>
      <c r="K251" s="175">
        <v>4002216</v>
      </c>
      <c r="L251" s="92">
        <v>4006874.39</v>
      </c>
      <c r="M251">
        <v>10.75</v>
      </c>
      <c r="N251" s="90" t="s">
        <v>4</v>
      </c>
      <c r="Q251"/>
    </row>
    <row r="252" spans="2:17">
      <c r="B252" s="89" t="s">
        <v>176</v>
      </c>
      <c r="C252" t="s">
        <v>144</v>
      </c>
      <c r="D252" t="s">
        <v>456</v>
      </c>
      <c r="E252" t="s">
        <v>183</v>
      </c>
      <c r="F252"/>
      <c r="G252" t="s">
        <v>309</v>
      </c>
      <c r="H252" t="s">
        <v>303</v>
      </c>
      <c r="I252" t="s">
        <v>188</v>
      </c>
      <c r="J252" s="175">
        <v>13160001</v>
      </c>
      <c r="K252" s="175">
        <v>8011782</v>
      </c>
      <c r="L252" s="92">
        <v>8013901.5999999996</v>
      </c>
      <c r="M252">
        <v>10.75</v>
      </c>
      <c r="N252" s="90" t="s">
        <v>4</v>
      </c>
      <c r="Q252"/>
    </row>
    <row r="253" spans="2:17">
      <c r="B253" s="89" t="s">
        <v>176</v>
      </c>
      <c r="C253" t="s">
        <v>144</v>
      </c>
      <c r="D253" t="s">
        <v>456</v>
      </c>
      <c r="E253" t="s">
        <v>183</v>
      </c>
      <c r="F253"/>
      <c r="G253" t="s">
        <v>310</v>
      </c>
      <c r="H253" t="s">
        <v>303</v>
      </c>
      <c r="I253" t="s">
        <v>188</v>
      </c>
      <c r="J253" s="175">
        <v>11515007</v>
      </c>
      <c r="K253" s="175">
        <v>6579437</v>
      </c>
      <c r="L253" s="92">
        <v>6798143.3099999996</v>
      </c>
      <c r="M253">
        <v>10.75</v>
      </c>
      <c r="N253" s="90" t="s">
        <v>4</v>
      </c>
      <c r="Q253"/>
    </row>
    <row r="254" spans="2:17">
      <c r="B254" s="89" t="s">
        <v>176</v>
      </c>
      <c r="C254" t="s">
        <v>144</v>
      </c>
      <c r="D254" t="s">
        <v>456</v>
      </c>
      <c r="E254" t="s">
        <v>183</v>
      </c>
      <c r="F254"/>
      <c r="G254" t="s">
        <v>311</v>
      </c>
      <c r="H254" t="s">
        <v>303</v>
      </c>
      <c r="I254" t="s">
        <v>188</v>
      </c>
      <c r="J254" s="175">
        <v>8225002</v>
      </c>
      <c r="K254" s="175">
        <v>4712157</v>
      </c>
      <c r="L254" s="92">
        <v>4856446.1500000004</v>
      </c>
      <c r="M254">
        <v>10.75</v>
      </c>
      <c r="N254" s="90" t="s">
        <v>4</v>
      </c>
      <c r="Q254"/>
    </row>
    <row r="255" spans="2:17">
      <c r="B255" s="89" t="s">
        <v>176</v>
      </c>
      <c r="C255" t="s">
        <v>144</v>
      </c>
      <c r="D255" t="s">
        <v>456</v>
      </c>
      <c r="E255" t="s">
        <v>183</v>
      </c>
      <c r="F255"/>
      <c r="G255" t="s">
        <v>312</v>
      </c>
      <c r="H255" t="s">
        <v>303</v>
      </c>
      <c r="I255" t="s">
        <v>188</v>
      </c>
      <c r="J255" s="175">
        <v>6579992</v>
      </c>
      <c r="K255" s="175">
        <v>4073040</v>
      </c>
      <c r="L255" s="92">
        <v>4007047.22</v>
      </c>
      <c r="M255">
        <v>10.75</v>
      </c>
      <c r="N255" s="90" t="s">
        <v>4</v>
      </c>
      <c r="Q255"/>
    </row>
    <row r="256" spans="2:17">
      <c r="B256" s="89" t="s">
        <v>176</v>
      </c>
      <c r="C256" t="s">
        <v>144</v>
      </c>
      <c r="D256" t="s">
        <v>456</v>
      </c>
      <c r="E256" t="s">
        <v>183</v>
      </c>
      <c r="F256"/>
      <c r="G256" t="s">
        <v>313</v>
      </c>
      <c r="H256" t="s">
        <v>303</v>
      </c>
      <c r="I256" t="s">
        <v>188</v>
      </c>
      <c r="J256" s="175">
        <v>9869995</v>
      </c>
      <c r="K256" s="175">
        <v>6114864</v>
      </c>
      <c r="L256" s="92">
        <v>6010561.3899999997</v>
      </c>
      <c r="M256">
        <v>10.75</v>
      </c>
      <c r="N256" s="90" t="s">
        <v>4</v>
      </c>
      <c r="Q256"/>
    </row>
    <row r="257" spans="2:17">
      <c r="B257" s="89" t="s">
        <v>176</v>
      </c>
      <c r="C257" t="s">
        <v>144</v>
      </c>
      <c r="D257" t="s">
        <v>456</v>
      </c>
      <c r="E257" t="s">
        <v>183</v>
      </c>
      <c r="F257"/>
      <c r="G257" t="s">
        <v>314</v>
      </c>
      <c r="H257" t="s">
        <v>303</v>
      </c>
      <c r="I257" t="s">
        <v>188</v>
      </c>
      <c r="J257" s="175">
        <v>117300519</v>
      </c>
      <c r="K257" s="175">
        <v>76369523</v>
      </c>
      <c r="L257" s="92">
        <v>75132229.849999994</v>
      </c>
      <c r="M257">
        <v>10.75</v>
      </c>
      <c r="N257" s="90" t="s">
        <v>4</v>
      </c>
      <c r="Q257"/>
    </row>
    <row r="258" spans="2:17">
      <c r="B258" s="89" t="s">
        <v>176</v>
      </c>
      <c r="C258" t="s">
        <v>144</v>
      </c>
      <c r="D258" t="s">
        <v>456</v>
      </c>
      <c r="E258" t="s">
        <v>183</v>
      </c>
      <c r="F258"/>
      <c r="G258" t="s">
        <v>315</v>
      </c>
      <c r="H258" t="s">
        <v>303</v>
      </c>
      <c r="I258" t="s">
        <v>188</v>
      </c>
      <c r="J258" s="175">
        <v>17806761</v>
      </c>
      <c r="K258" s="175">
        <v>12243863</v>
      </c>
      <c r="L258" s="92">
        <v>12021170.77</v>
      </c>
      <c r="M258">
        <v>10.75</v>
      </c>
      <c r="N258" s="90" t="s">
        <v>4</v>
      </c>
      <c r="Q258"/>
    </row>
    <row r="259" spans="2:17">
      <c r="B259" s="89" t="s">
        <v>176</v>
      </c>
      <c r="C259" t="s">
        <v>144</v>
      </c>
      <c r="D259" t="s">
        <v>456</v>
      </c>
      <c r="E259" t="s">
        <v>183</v>
      </c>
      <c r="F259"/>
      <c r="G259" t="s">
        <v>316</v>
      </c>
      <c r="H259" t="s">
        <v>317</v>
      </c>
      <c r="I259" t="s">
        <v>188</v>
      </c>
      <c r="J259" s="175">
        <v>133425948</v>
      </c>
      <c r="K259" s="175">
        <v>91575917</v>
      </c>
      <c r="L259" s="92">
        <v>93471044.700000003</v>
      </c>
      <c r="M259">
        <v>11</v>
      </c>
      <c r="N259" s="90" t="s">
        <v>4</v>
      </c>
      <c r="Q259"/>
    </row>
    <row r="260" spans="2:17">
      <c r="B260" s="89" t="s">
        <v>176</v>
      </c>
      <c r="C260" t="s">
        <v>144</v>
      </c>
      <c r="D260" t="s">
        <v>456</v>
      </c>
      <c r="E260" t="s">
        <v>183</v>
      </c>
      <c r="F260"/>
      <c r="G260" t="s">
        <v>318</v>
      </c>
      <c r="H260" t="s">
        <v>319</v>
      </c>
      <c r="I260" t="s">
        <v>188</v>
      </c>
      <c r="J260" s="175">
        <v>229549836</v>
      </c>
      <c r="K260" s="175">
        <v>194059113</v>
      </c>
      <c r="L260" s="92">
        <v>199022030.61000001</v>
      </c>
      <c r="M260">
        <v>10.5</v>
      </c>
      <c r="N260" s="90" t="s">
        <v>4</v>
      </c>
      <c r="Q260"/>
    </row>
    <row r="261" spans="2:17">
      <c r="B261" s="89" t="s">
        <v>176</v>
      </c>
      <c r="C261" t="s">
        <v>144</v>
      </c>
      <c r="D261" t="s">
        <v>456</v>
      </c>
      <c r="E261" t="s">
        <v>183</v>
      </c>
      <c r="F261"/>
      <c r="G261" t="s">
        <v>320</v>
      </c>
      <c r="H261" t="s">
        <v>319</v>
      </c>
      <c r="I261" t="s">
        <v>188</v>
      </c>
      <c r="J261" s="175">
        <v>29581164</v>
      </c>
      <c r="K261" s="175">
        <v>25383800</v>
      </c>
      <c r="L261" s="92">
        <v>25647692.359999999</v>
      </c>
      <c r="M261">
        <v>9.74</v>
      </c>
      <c r="N261" s="90" t="s">
        <v>4</v>
      </c>
      <c r="Q261"/>
    </row>
    <row r="262" spans="2:17">
      <c r="B262" s="89" t="s">
        <v>176</v>
      </c>
      <c r="C262" t="s">
        <v>144</v>
      </c>
      <c r="D262" t="s">
        <v>456</v>
      </c>
      <c r="E262" t="s">
        <v>183</v>
      </c>
      <c r="F262"/>
      <c r="G262" t="s">
        <v>321</v>
      </c>
      <c r="H262" t="s">
        <v>319</v>
      </c>
      <c r="I262" t="s">
        <v>188</v>
      </c>
      <c r="J262" s="175">
        <v>47329861</v>
      </c>
      <c r="K262" s="175">
        <v>39614797</v>
      </c>
      <c r="L262" s="92">
        <v>41033826.359999999</v>
      </c>
      <c r="M262">
        <v>12</v>
      </c>
      <c r="N262" s="90" t="s">
        <v>4</v>
      </c>
      <c r="Q262"/>
    </row>
    <row r="263" spans="2:17">
      <c r="B263" s="89" t="s">
        <v>176</v>
      </c>
      <c r="C263" t="s">
        <v>144</v>
      </c>
      <c r="D263" t="s">
        <v>456</v>
      </c>
      <c r="E263" t="s">
        <v>183</v>
      </c>
      <c r="F263"/>
      <c r="G263" t="s">
        <v>322</v>
      </c>
      <c r="H263" t="s">
        <v>319</v>
      </c>
      <c r="I263" t="s">
        <v>188</v>
      </c>
      <c r="J263" s="175">
        <v>115706848</v>
      </c>
      <c r="K263" s="175">
        <v>100805413</v>
      </c>
      <c r="L263" s="92">
        <v>102587300.98999999</v>
      </c>
      <c r="M263">
        <v>11</v>
      </c>
      <c r="N263" s="90" t="s">
        <v>4</v>
      </c>
      <c r="Q263"/>
    </row>
    <row r="264" spans="2:17">
      <c r="B264" s="89" t="s">
        <v>176</v>
      </c>
      <c r="C264" t="s">
        <v>144</v>
      </c>
      <c r="D264" t="s">
        <v>456</v>
      </c>
      <c r="E264" t="s">
        <v>183</v>
      </c>
      <c r="F264"/>
      <c r="G264" t="s">
        <v>323</v>
      </c>
      <c r="H264" t="s">
        <v>324</v>
      </c>
      <c r="I264" t="s">
        <v>188</v>
      </c>
      <c r="J264" s="175">
        <v>42347839</v>
      </c>
      <c r="K264" s="175">
        <v>27363944</v>
      </c>
      <c r="L264" s="92">
        <v>27720360.379999999</v>
      </c>
      <c r="M264">
        <v>12</v>
      </c>
      <c r="N264" s="90" t="s">
        <v>4</v>
      </c>
      <c r="Q264"/>
    </row>
    <row r="265" spans="2:17">
      <c r="B265" s="89" t="s">
        <v>176</v>
      </c>
      <c r="C265" t="s">
        <v>145</v>
      </c>
      <c r="D265"/>
      <c r="E265" t="s">
        <v>183</v>
      </c>
      <c r="F265"/>
      <c r="G265" t="s">
        <v>325</v>
      </c>
      <c r="H265" t="s">
        <v>326</v>
      </c>
      <c r="I265" t="s">
        <v>188</v>
      </c>
      <c r="J265" s="175">
        <v>303216446</v>
      </c>
      <c r="K265" s="175">
        <v>204531178</v>
      </c>
      <c r="L265" s="92">
        <v>205565799.55000001</v>
      </c>
      <c r="M265">
        <v>10.97</v>
      </c>
      <c r="N265" s="90" t="s">
        <v>4</v>
      </c>
      <c r="Q265"/>
    </row>
    <row r="266" spans="2:17">
      <c r="B266" s="89" t="s">
        <v>176</v>
      </c>
      <c r="C266" t="s">
        <v>145</v>
      </c>
      <c r="D266"/>
      <c r="E266" t="s">
        <v>183</v>
      </c>
      <c r="F266"/>
      <c r="G266" t="s">
        <v>327</v>
      </c>
      <c r="H266" t="s">
        <v>328</v>
      </c>
      <c r="I266" t="s">
        <v>188</v>
      </c>
      <c r="J266" s="175">
        <v>139555068</v>
      </c>
      <c r="K266" s="175">
        <v>106788942</v>
      </c>
      <c r="L266" s="92">
        <v>106853389.73999999</v>
      </c>
      <c r="M266">
        <v>10.82</v>
      </c>
      <c r="N266" s="90" t="s">
        <v>4</v>
      </c>
      <c r="Q266"/>
    </row>
    <row r="267" spans="2:17">
      <c r="B267" s="89" t="s">
        <v>176</v>
      </c>
      <c r="C267" t="s">
        <v>145</v>
      </c>
      <c r="D267"/>
      <c r="E267" t="s">
        <v>183</v>
      </c>
      <c r="F267"/>
      <c r="G267" t="s">
        <v>329</v>
      </c>
      <c r="H267" t="s">
        <v>330</v>
      </c>
      <c r="I267" t="s">
        <v>188</v>
      </c>
      <c r="J267" s="175">
        <v>362690416</v>
      </c>
      <c r="K267" s="175">
        <v>254953426</v>
      </c>
      <c r="L267" s="92">
        <v>254166818.63</v>
      </c>
      <c r="M267">
        <v>11.3</v>
      </c>
      <c r="N267" s="90" t="s">
        <v>4</v>
      </c>
      <c r="Q267"/>
    </row>
    <row r="268" spans="2:17">
      <c r="B268" s="89" t="s">
        <v>176</v>
      </c>
      <c r="C268" t="s">
        <v>145</v>
      </c>
      <c r="D268"/>
      <c r="E268" t="s">
        <v>183</v>
      </c>
      <c r="F268"/>
      <c r="G268" t="s">
        <v>331</v>
      </c>
      <c r="H268" t="s">
        <v>332</v>
      </c>
      <c r="I268" t="s">
        <v>188</v>
      </c>
      <c r="J268" s="175">
        <v>41181781</v>
      </c>
      <c r="K268" s="175">
        <v>30604931</v>
      </c>
      <c r="L268" s="92">
        <v>30057093.68</v>
      </c>
      <c r="M268">
        <v>11.5</v>
      </c>
      <c r="N268" s="90" t="s">
        <v>4</v>
      </c>
      <c r="Q268"/>
    </row>
    <row r="269" spans="2:17">
      <c r="B269" s="89" t="s">
        <v>176</v>
      </c>
      <c r="C269" t="s">
        <v>145</v>
      </c>
      <c r="D269"/>
      <c r="E269" t="s">
        <v>183</v>
      </c>
      <c r="F269"/>
      <c r="G269" t="s">
        <v>333</v>
      </c>
      <c r="H269" t="s">
        <v>334</v>
      </c>
      <c r="I269" t="s">
        <v>188</v>
      </c>
      <c r="J269" s="175">
        <v>40303705</v>
      </c>
      <c r="K269" s="175">
        <v>28576877</v>
      </c>
      <c r="L269" s="92">
        <v>28054684.030000001</v>
      </c>
      <c r="M269">
        <v>11.75</v>
      </c>
      <c r="N269" s="90" t="s">
        <v>4</v>
      </c>
      <c r="Q269"/>
    </row>
    <row r="270" spans="2:17">
      <c r="B270" s="89" t="s">
        <v>176</v>
      </c>
      <c r="C270" t="s">
        <v>145</v>
      </c>
      <c r="D270"/>
      <c r="E270" t="s">
        <v>183</v>
      </c>
      <c r="F270"/>
      <c r="G270" t="s">
        <v>335</v>
      </c>
      <c r="H270" t="s">
        <v>326</v>
      </c>
      <c r="I270" t="s">
        <v>188</v>
      </c>
      <c r="J270" s="175">
        <v>93706896</v>
      </c>
      <c r="K270" s="175">
        <v>64519335</v>
      </c>
      <c r="L270" s="92">
        <v>64747694.560000002</v>
      </c>
      <c r="M270">
        <v>10.97</v>
      </c>
      <c r="N270" s="90" t="s">
        <v>4</v>
      </c>
      <c r="Q270"/>
    </row>
    <row r="271" spans="2:17">
      <c r="B271" s="89" t="s">
        <v>176</v>
      </c>
      <c r="C271" t="s">
        <v>145</v>
      </c>
      <c r="D271"/>
      <c r="E271" t="s">
        <v>183</v>
      </c>
      <c r="F271"/>
      <c r="G271" t="s">
        <v>336</v>
      </c>
      <c r="H271" t="s">
        <v>330</v>
      </c>
      <c r="I271" t="s">
        <v>188</v>
      </c>
      <c r="J271" s="175">
        <v>355647265</v>
      </c>
      <c r="K271" s="175">
        <v>253328083</v>
      </c>
      <c r="L271" s="92">
        <v>254169483.61000001</v>
      </c>
      <c r="M271">
        <v>11.3</v>
      </c>
      <c r="N271" s="90" t="s">
        <v>4</v>
      </c>
      <c r="Q271"/>
    </row>
    <row r="272" spans="2:17">
      <c r="B272" s="89" t="s">
        <v>176</v>
      </c>
      <c r="C272" t="s">
        <v>145</v>
      </c>
      <c r="D272"/>
      <c r="E272" t="s">
        <v>183</v>
      </c>
      <c r="F272"/>
      <c r="G272" t="s">
        <v>337</v>
      </c>
      <c r="H272" t="s">
        <v>330</v>
      </c>
      <c r="I272" t="s">
        <v>188</v>
      </c>
      <c r="J272" s="175">
        <v>355647265</v>
      </c>
      <c r="K272" s="175">
        <v>253792466</v>
      </c>
      <c r="L272" s="92">
        <v>254169502.90000001</v>
      </c>
      <c r="M272">
        <v>11.3</v>
      </c>
      <c r="N272" s="90" t="s">
        <v>4</v>
      </c>
      <c r="Q272"/>
    </row>
    <row r="273" spans="2:17">
      <c r="B273" s="89" t="s">
        <v>176</v>
      </c>
      <c r="C273" t="s">
        <v>145</v>
      </c>
      <c r="D273"/>
      <c r="E273" t="s">
        <v>183</v>
      </c>
      <c r="F273"/>
      <c r="G273" t="s">
        <v>338</v>
      </c>
      <c r="H273" t="s">
        <v>330</v>
      </c>
      <c r="I273" t="s">
        <v>188</v>
      </c>
      <c r="J273" s="175">
        <v>139441640</v>
      </c>
      <c r="K273" s="175">
        <v>103281643</v>
      </c>
      <c r="L273" s="92">
        <v>102993393.90000001</v>
      </c>
      <c r="M273">
        <v>10.5</v>
      </c>
      <c r="N273" s="90" t="s">
        <v>4</v>
      </c>
      <c r="Q273"/>
    </row>
    <row r="274" spans="2:17">
      <c r="B274" s="89" t="s">
        <v>176</v>
      </c>
      <c r="C274" t="s">
        <v>145</v>
      </c>
      <c r="D274"/>
      <c r="E274" t="s">
        <v>183</v>
      </c>
      <c r="F274"/>
      <c r="G274" t="s">
        <v>339</v>
      </c>
      <c r="H274" t="s">
        <v>328</v>
      </c>
      <c r="I274" t="s">
        <v>188</v>
      </c>
      <c r="J274" s="175">
        <v>124682194</v>
      </c>
      <c r="K274" s="175">
        <v>100783562</v>
      </c>
      <c r="L274" s="92">
        <v>101621608.68000001</v>
      </c>
      <c r="M274">
        <v>11</v>
      </c>
      <c r="N274" s="90" t="s">
        <v>4</v>
      </c>
      <c r="Q274"/>
    </row>
    <row r="275" spans="2:17">
      <c r="B275" s="89" t="s">
        <v>176</v>
      </c>
      <c r="C275" t="s">
        <v>146</v>
      </c>
      <c r="D275" t="s">
        <v>456</v>
      </c>
      <c r="E275" t="s">
        <v>182</v>
      </c>
      <c r="F275"/>
      <c r="G275" t="s">
        <v>340</v>
      </c>
      <c r="H275" t="s">
        <v>341</v>
      </c>
      <c r="I275" t="s">
        <v>188</v>
      </c>
      <c r="J275" s="175">
        <v>31975465</v>
      </c>
      <c r="K275" s="175">
        <v>15151029</v>
      </c>
      <c r="L275" s="92">
        <v>15160644.68</v>
      </c>
      <c r="M275">
        <v>12.25</v>
      </c>
      <c r="N275" s="90" t="s">
        <v>4</v>
      </c>
      <c r="Q275"/>
    </row>
    <row r="276" spans="2:17">
      <c r="B276" s="89" t="s">
        <v>176</v>
      </c>
      <c r="C276" t="s">
        <v>146</v>
      </c>
      <c r="D276" t="s">
        <v>456</v>
      </c>
      <c r="E276" t="s">
        <v>182</v>
      </c>
      <c r="F276"/>
      <c r="G276" t="s">
        <v>342</v>
      </c>
      <c r="H276" t="s">
        <v>297</v>
      </c>
      <c r="I276" t="s">
        <v>188</v>
      </c>
      <c r="J276" s="175">
        <v>20171243</v>
      </c>
      <c r="K276" s="175">
        <v>10024111</v>
      </c>
      <c r="L276" s="92">
        <v>10032868.689999999</v>
      </c>
      <c r="M276">
        <v>11</v>
      </c>
      <c r="N276" s="90" t="s">
        <v>4</v>
      </c>
      <c r="Q276"/>
    </row>
    <row r="277" spans="2:17">
      <c r="B277" s="89" t="s">
        <v>176</v>
      </c>
      <c r="C277" t="s">
        <v>146</v>
      </c>
      <c r="D277" t="s">
        <v>456</v>
      </c>
      <c r="E277" t="s">
        <v>182</v>
      </c>
      <c r="F277"/>
      <c r="G277" t="s">
        <v>343</v>
      </c>
      <c r="H277" t="s">
        <v>341</v>
      </c>
      <c r="I277" t="s">
        <v>188</v>
      </c>
      <c r="J277" s="175">
        <v>14921902</v>
      </c>
      <c r="K277" s="175">
        <v>7098673</v>
      </c>
      <c r="L277" s="92">
        <v>7075041.6399999997</v>
      </c>
      <c r="M277">
        <v>12.25</v>
      </c>
      <c r="N277" s="90" t="s">
        <v>4</v>
      </c>
      <c r="Q277"/>
    </row>
    <row r="278" spans="2:17">
      <c r="B278" s="89" t="s">
        <v>176</v>
      </c>
      <c r="C278" t="s">
        <v>146</v>
      </c>
      <c r="D278" t="s">
        <v>456</v>
      </c>
      <c r="E278" t="s">
        <v>182</v>
      </c>
      <c r="F278"/>
      <c r="G278" t="s">
        <v>344</v>
      </c>
      <c r="H278" t="s">
        <v>341</v>
      </c>
      <c r="I278" t="s">
        <v>188</v>
      </c>
      <c r="J278" s="175">
        <v>36238889</v>
      </c>
      <c r="K278" s="175">
        <v>17251039</v>
      </c>
      <c r="L278" s="92">
        <v>17182244.050000001</v>
      </c>
      <c r="M278">
        <v>12.25</v>
      </c>
      <c r="N278" s="90" t="s">
        <v>4</v>
      </c>
      <c r="Q278"/>
    </row>
    <row r="279" spans="2:17">
      <c r="B279" s="89" t="s">
        <v>176</v>
      </c>
      <c r="C279" t="s">
        <v>146</v>
      </c>
      <c r="D279" t="s">
        <v>456</v>
      </c>
      <c r="E279" t="s">
        <v>182</v>
      </c>
      <c r="F279"/>
      <c r="G279" t="s">
        <v>345</v>
      </c>
      <c r="H279" t="s">
        <v>346</v>
      </c>
      <c r="I279" t="s">
        <v>188</v>
      </c>
      <c r="J279" s="175">
        <v>18922866</v>
      </c>
      <c r="K279" s="175">
        <v>10250478</v>
      </c>
      <c r="L279" s="92">
        <v>10014928.699999999</v>
      </c>
      <c r="M279">
        <v>13.25</v>
      </c>
      <c r="N279" s="90" t="s">
        <v>4</v>
      </c>
      <c r="Q279"/>
    </row>
    <row r="280" spans="2:17">
      <c r="B280" s="89" t="s">
        <v>176</v>
      </c>
      <c r="C280" t="s">
        <v>146</v>
      </c>
      <c r="D280" t="s">
        <v>456</v>
      </c>
      <c r="E280" t="s">
        <v>182</v>
      </c>
      <c r="F280"/>
      <c r="G280" t="s">
        <v>347</v>
      </c>
      <c r="H280" t="s">
        <v>341</v>
      </c>
      <c r="I280" t="s">
        <v>188</v>
      </c>
      <c r="J280" s="175">
        <v>21008220</v>
      </c>
      <c r="K280" s="175">
        <v>10070481</v>
      </c>
      <c r="L280" s="92">
        <v>10106933.17</v>
      </c>
      <c r="M280">
        <v>12.25</v>
      </c>
      <c r="N280" s="90" t="s">
        <v>4</v>
      </c>
      <c r="Q280"/>
    </row>
    <row r="281" spans="2:17">
      <c r="B281" s="89" t="s">
        <v>176</v>
      </c>
      <c r="C281" t="s">
        <v>146</v>
      </c>
      <c r="D281" t="s">
        <v>456</v>
      </c>
      <c r="E281" t="s">
        <v>182</v>
      </c>
      <c r="F281"/>
      <c r="G281" t="s">
        <v>348</v>
      </c>
      <c r="H281" t="s">
        <v>346</v>
      </c>
      <c r="I281" t="s">
        <v>188</v>
      </c>
      <c r="J281" s="175">
        <v>14874028</v>
      </c>
      <c r="K281" s="175">
        <v>8238138</v>
      </c>
      <c r="L281" s="92">
        <v>8011727.6299999999</v>
      </c>
      <c r="M281">
        <v>13.25</v>
      </c>
      <c r="N281" s="90" t="s">
        <v>4</v>
      </c>
      <c r="Q281"/>
    </row>
    <row r="282" spans="2:17">
      <c r="B282" s="89" t="s">
        <v>176</v>
      </c>
      <c r="C282" t="s">
        <v>146</v>
      </c>
      <c r="D282" t="s">
        <v>456</v>
      </c>
      <c r="E282" t="s">
        <v>182</v>
      </c>
      <c r="F282"/>
      <c r="G282" t="s">
        <v>349</v>
      </c>
      <c r="H282" t="s">
        <v>341</v>
      </c>
      <c r="I282" t="s">
        <v>188</v>
      </c>
      <c r="J282" s="175">
        <v>103514048</v>
      </c>
      <c r="K282" s="175">
        <v>50671235</v>
      </c>
      <c r="L282" s="92">
        <v>50535921.530000001</v>
      </c>
      <c r="M282">
        <v>12.25</v>
      </c>
      <c r="N282" s="90" t="s">
        <v>4</v>
      </c>
      <c r="Q282"/>
    </row>
    <row r="283" spans="2:17">
      <c r="B283" s="89" t="s">
        <v>176</v>
      </c>
      <c r="C283" t="s">
        <v>146</v>
      </c>
      <c r="D283" t="s">
        <v>456</v>
      </c>
      <c r="E283" t="s">
        <v>182</v>
      </c>
      <c r="F283"/>
      <c r="G283" t="s">
        <v>350</v>
      </c>
      <c r="H283" t="s">
        <v>297</v>
      </c>
      <c r="I283" t="s">
        <v>188</v>
      </c>
      <c r="J283" s="175">
        <v>29429591</v>
      </c>
      <c r="K283" s="175">
        <v>14817537</v>
      </c>
      <c r="L283" s="92">
        <v>14825165.9</v>
      </c>
      <c r="M283">
        <v>11.37</v>
      </c>
      <c r="N283" s="90" t="s">
        <v>4</v>
      </c>
      <c r="Q283"/>
    </row>
    <row r="284" spans="2:17">
      <c r="B284" s="89" t="s">
        <v>176</v>
      </c>
      <c r="C284" t="s">
        <v>146</v>
      </c>
      <c r="D284" t="s">
        <v>456</v>
      </c>
      <c r="E284" t="s">
        <v>182</v>
      </c>
      <c r="F284"/>
      <c r="G284" t="s">
        <v>351</v>
      </c>
      <c r="H284" t="s">
        <v>352</v>
      </c>
      <c r="I284" t="s">
        <v>188</v>
      </c>
      <c r="J284" s="175">
        <v>28953867</v>
      </c>
      <c r="K284" s="175">
        <v>20509368</v>
      </c>
      <c r="L284" s="92">
        <v>20385052.859999999</v>
      </c>
      <c r="M284">
        <v>11.2</v>
      </c>
      <c r="N284" s="90" t="s">
        <v>4</v>
      </c>
      <c r="Q284"/>
    </row>
    <row r="285" spans="2:17">
      <c r="B285" s="89" t="s">
        <v>176</v>
      </c>
      <c r="C285" t="s">
        <v>146</v>
      </c>
      <c r="D285" t="s">
        <v>456</v>
      </c>
      <c r="E285" t="s">
        <v>182</v>
      </c>
      <c r="F285"/>
      <c r="G285" t="s">
        <v>353</v>
      </c>
      <c r="H285" t="s">
        <v>354</v>
      </c>
      <c r="I285" t="s">
        <v>188</v>
      </c>
      <c r="J285" s="175">
        <v>124216858</v>
      </c>
      <c r="K285" s="175">
        <v>61127672</v>
      </c>
      <c r="L285" s="92">
        <v>60642934.130000003</v>
      </c>
      <c r="M285">
        <v>12.25</v>
      </c>
      <c r="N285" s="90" t="s">
        <v>4</v>
      </c>
      <c r="Q285"/>
    </row>
    <row r="286" spans="2:17">
      <c r="B286" s="89" t="s">
        <v>176</v>
      </c>
      <c r="C286" t="s">
        <v>146</v>
      </c>
      <c r="D286" t="s">
        <v>456</v>
      </c>
      <c r="E286" t="s">
        <v>182</v>
      </c>
      <c r="F286"/>
      <c r="G286" t="s">
        <v>355</v>
      </c>
      <c r="H286" t="s">
        <v>356</v>
      </c>
      <c r="I286" t="s">
        <v>188</v>
      </c>
      <c r="J286" s="175">
        <v>73934240</v>
      </c>
      <c r="K286" s="175">
        <v>50673973</v>
      </c>
      <c r="L286" s="92">
        <v>50669990.68</v>
      </c>
      <c r="M286">
        <v>12</v>
      </c>
      <c r="N286" s="90" t="s">
        <v>4</v>
      </c>
      <c r="Q286"/>
    </row>
    <row r="287" spans="2:17">
      <c r="B287" s="89" t="s">
        <v>176</v>
      </c>
      <c r="C287" t="s">
        <v>146</v>
      </c>
      <c r="D287" t="s">
        <v>456</v>
      </c>
      <c r="E287" t="s">
        <v>182</v>
      </c>
      <c r="F287"/>
      <c r="G287" t="s">
        <v>357</v>
      </c>
      <c r="H287" t="s">
        <v>346</v>
      </c>
      <c r="I287" t="s">
        <v>188</v>
      </c>
      <c r="J287" s="175">
        <v>1793179</v>
      </c>
      <c r="K287" s="175">
        <v>1007624</v>
      </c>
      <c r="L287" s="92">
        <v>1001492.83</v>
      </c>
      <c r="M287">
        <v>13.25</v>
      </c>
      <c r="N287" s="90" t="s">
        <v>4</v>
      </c>
      <c r="Q287"/>
    </row>
    <row r="288" spans="2:17">
      <c r="B288" s="89" t="s">
        <v>176</v>
      </c>
      <c r="C288" t="s">
        <v>146</v>
      </c>
      <c r="D288" t="s">
        <v>456</v>
      </c>
      <c r="E288" t="s">
        <v>182</v>
      </c>
      <c r="F288"/>
      <c r="G288" t="s">
        <v>358</v>
      </c>
      <c r="H288" t="s">
        <v>359</v>
      </c>
      <c r="I288" t="s">
        <v>188</v>
      </c>
      <c r="J288" s="175">
        <v>8010477</v>
      </c>
      <c r="K288" s="175">
        <v>5056713</v>
      </c>
      <c r="L288" s="92">
        <v>5051779.29</v>
      </c>
      <c r="M288">
        <v>11.5</v>
      </c>
      <c r="N288" s="90" t="s">
        <v>4</v>
      </c>
      <c r="Q288"/>
    </row>
    <row r="289" spans="2:17">
      <c r="B289" s="89" t="s">
        <v>176</v>
      </c>
      <c r="C289" t="s">
        <v>146</v>
      </c>
      <c r="D289" t="s">
        <v>456</v>
      </c>
      <c r="E289" t="s">
        <v>182</v>
      </c>
      <c r="F289"/>
      <c r="G289" t="s">
        <v>360</v>
      </c>
      <c r="H289" t="s">
        <v>346</v>
      </c>
      <c r="I289" t="s">
        <v>188</v>
      </c>
      <c r="J289" s="175">
        <v>8635577</v>
      </c>
      <c r="K289" s="175">
        <v>5150650</v>
      </c>
      <c r="L289" s="92">
        <v>5007333.2300000004</v>
      </c>
      <c r="M289">
        <v>13.25</v>
      </c>
      <c r="N289" s="90" t="s">
        <v>4</v>
      </c>
      <c r="Q289"/>
    </row>
    <row r="290" spans="2:17">
      <c r="B290" s="89" t="s">
        <v>176</v>
      </c>
      <c r="C290" t="s">
        <v>146</v>
      </c>
      <c r="D290" t="s">
        <v>456</v>
      </c>
      <c r="E290" t="s">
        <v>182</v>
      </c>
      <c r="F290"/>
      <c r="G290" t="s">
        <v>361</v>
      </c>
      <c r="H290" t="s">
        <v>362</v>
      </c>
      <c r="I290" t="s">
        <v>188</v>
      </c>
      <c r="J290" s="175">
        <v>10690304</v>
      </c>
      <c r="K290" s="175">
        <v>8040274</v>
      </c>
      <c r="L290" s="92">
        <v>8010844.3899999997</v>
      </c>
      <c r="M290">
        <v>12.25</v>
      </c>
      <c r="N290" s="90" t="s">
        <v>4</v>
      </c>
      <c r="Q290"/>
    </row>
    <row r="291" spans="2:17">
      <c r="B291" s="89" t="s">
        <v>176</v>
      </c>
      <c r="C291" t="s">
        <v>146</v>
      </c>
      <c r="D291" t="s">
        <v>456</v>
      </c>
      <c r="E291" t="s">
        <v>182</v>
      </c>
      <c r="F291"/>
      <c r="G291" t="s">
        <v>363</v>
      </c>
      <c r="H291" t="s">
        <v>341</v>
      </c>
      <c r="I291" t="s">
        <v>188</v>
      </c>
      <c r="J291" s="175">
        <v>490541646</v>
      </c>
      <c r="K291" s="175">
        <v>266023560</v>
      </c>
      <c r="L291" s="92">
        <v>262785005.19999999</v>
      </c>
      <c r="M291">
        <v>12.25</v>
      </c>
      <c r="N291" s="90" t="s">
        <v>4</v>
      </c>
      <c r="Q291"/>
    </row>
    <row r="292" spans="2:17">
      <c r="B292" s="89" t="s">
        <v>176</v>
      </c>
      <c r="C292" t="s">
        <v>146</v>
      </c>
      <c r="D292" t="s">
        <v>456</v>
      </c>
      <c r="E292" t="s">
        <v>182</v>
      </c>
      <c r="F292"/>
      <c r="G292" t="s">
        <v>364</v>
      </c>
      <c r="H292" t="s">
        <v>362</v>
      </c>
      <c r="I292" t="s">
        <v>188</v>
      </c>
      <c r="J292" s="175">
        <v>652705480</v>
      </c>
      <c r="K292" s="175">
        <v>501342466</v>
      </c>
      <c r="L292" s="92">
        <v>500672082.62</v>
      </c>
      <c r="M292">
        <v>12.25</v>
      </c>
      <c r="N292" s="90" t="s">
        <v>4</v>
      </c>
      <c r="Q292"/>
    </row>
    <row r="293" spans="2:17">
      <c r="B293" s="89" t="s">
        <v>176</v>
      </c>
      <c r="C293" t="s">
        <v>146</v>
      </c>
      <c r="D293" t="s">
        <v>456</v>
      </c>
      <c r="E293" t="s">
        <v>182</v>
      </c>
      <c r="F293"/>
      <c r="G293" t="s">
        <v>365</v>
      </c>
      <c r="H293" t="s">
        <v>366</v>
      </c>
      <c r="I293" t="s">
        <v>188</v>
      </c>
      <c r="J293" s="175">
        <v>8722524</v>
      </c>
      <c r="K293" s="175">
        <v>6175236</v>
      </c>
      <c r="L293" s="92">
        <v>6087023.1500000004</v>
      </c>
      <c r="M293">
        <v>13</v>
      </c>
      <c r="N293" s="90" t="s">
        <v>4</v>
      </c>
      <c r="Q293"/>
    </row>
    <row r="294" spans="2:17">
      <c r="B294" s="89" t="s">
        <v>176</v>
      </c>
      <c r="C294" t="s">
        <v>146</v>
      </c>
      <c r="D294" t="s">
        <v>456</v>
      </c>
      <c r="E294" t="s">
        <v>182</v>
      </c>
      <c r="F294"/>
      <c r="G294" t="s">
        <v>367</v>
      </c>
      <c r="H294" t="s">
        <v>297</v>
      </c>
      <c r="I294" t="s">
        <v>188</v>
      </c>
      <c r="J294" s="175">
        <v>24784213</v>
      </c>
      <c r="K294" s="175">
        <v>14223616</v>
      </c>
      <c r="L294" s="92">
        <v>14046894.689999999</v>
      </c>
      <c r="M294">
        <v>100</v>
      </c>
      <c r="N294" s="90" t="s">
        <v>4</v>
      </c>
      <c r="Q294"/>
    </row>
    <row r="295" spans="2:17">
      <c r="B295" s="89" t="s">
        <v>176</v>
      </c>
      <c r="C295" t="s">
        <v>146</v>
      </c>
      <c r="D295" t="s">
        <v>456</v>
      </c>
      <c r="E295" t="s">
        <v>182</v>
      </c>
      <c r="F295"/>
      <c r="G295" t="s">
        <v>368</v>
      </c>
      <c r="H295" t="s">
        <v>356</v>
      </c>
      <c r="I295" t="s">
        <v>188</v>
      </c>
      <c r="J295" s="175">
        <v>63463010</v>
      </c>
      <c r="K295" s="175">
        <v>50713699</v>
      </c>
      <c r="L295" s="92">
        <v>50885340.310000002</v>
      </c>
      <c r="M295">
        <v>11.48</v>
      </c>
      <c r="N295" s="90" t="s">
        <v>4</v>
      </c>
      <c r="Q295"/>
    </row>
    <row r="296" spans="2:17">
      <c r="B296" s="89" t="s">
        <v>176</v>
      </c>
      <c r="C296" t="s">
        <v>146</v>
      </c>
      <c r="D296" t="s">
        <v>456</v>
      </c>
      <c r="E296" t="s">
        <v>182</v>
      </c>
      <c r="F296"/>
      <c r="G296" t="s">
        <v>369</v>
      </c>
      <c r="H296" t="s">
        <v>362</v>
      </c>
      <c r="I296" t="s">
        <v>188</v>
      </c>
      <c r="J296" s="175">
        <v>1296590576</v>
      </c>
      <c r="K296" s="175">
        <v>1046895974</v>
      </c>
      <c r="L296" s="92">
        <v>1043417160.35</v>
      </c>
      <c r="M296">
        <v>12.25</v>
      </c>
      <c r="N296" s="90" t="s">
        <v>4</v>
      </c>
      <c r="Q296"/>
    </row>
    <row r="297" spans="2:17">
      <c r="B297" s="89" t="s">
        <v>176</v>
      </c>
      <c r="C297" t="s">
        <v>146</v>
      </c>
      <c r="D297" t="s">
        <v>456</v>
      </c>
      <c r="E297" t="s">
        <v>182</v>
      </c>
      <c r="F297"/>
      <c r="G297" t="s">
        <v>370</v>
      </c>
      <c r="H297" t="s">
        <v>366</v>
      </c>
      <c r="I297" t="s">
        <v>188</v>
      </c>
      <c r="J297" s="175">
        <v>2607939534</v>
      </c>
      <c r="K297" s="175">
        <v>2052797507</v>
      </c>
      <c r="L297" s="92">
        <v>2048460024.3499999</v>
      </c>
      <c r="M297">
        <v>13</v>
      </c>
      <c r="N297" s="90" t="s">
        <v>4</v>
      </c>
      <c r="Q297"/>
    </row>
    <row r="298" spans="2:17">
      <c r="B298" s="89" t="s">
        <v>176</v>
      </c>
      <c r="C298" t="s">
        <v>147</v>
      </c>
      <c r="D298"/>
      <c r="E298" t="s">
        <v>182</v>
      </c>
      <c r="F298"/>
      <c r="G298" t="s">
        <v>371</v>
      </c>
      <c r="H298" t="s">
        <v>372</v>
      </c>
      <c r="I298" t="s">
        <v>188</v>
      </c>
      <c r="J298" s="175">
        <v>222704704</v>
      </c>
      <c r="K298" s="175">
        <v>136737270</v>
      </c>
      <c r="L298" s="92">
        <v>136389407.83000001</v>
      </c>
      <c r="M298">
        <v>11.65</v>
      </c>
      <c r="N298" s="90" t="s">
        <v>4</v>
      </c>
      <c r="Q298"/>
    </row>
    <row r="299" spans="2:17">
      <c r="B299" s="89" t="s">
        <v>176</v>
      </c>
      <c r="C299" t="s">
        <v>147</v>
      </c>
      <c r="D299"/>
      <c r="E299" t="s">
        <v>182</v>
      </c>
      <c r="F299"/>
      <c r="G299" t="s">
        <v>373</v>
      </c>
      <c r="H299" t="s">
        <v>374</v>
      </c>
      <c r="I299" t="s">
        <v>188</v>
      </c>
      <c r="J299" s="175">
        <v>87364374</v>
      </c>
      <c r="K299" s="175">
        <v>51249314</v>
      </c>
      <c r="L299" s="92">
        <v>50539433.170000002</v>
      </c>
      <c r="M299">
        <v>12</v>
      </c>
      <c r="N299" s="90" t="s">
        <v>4</v>
      </c>
      <c r="Q299"/>
    </row>
    <row r="300" spans="2:17">
      <c r="B300" s="89" t="s">
        <v>176</v>
      </c>
      <c r="C300" t="s">
        <v>147</v>
      </c>
      <c r="D300"/>
      <c r="E300" t="s">
        <v>182</v>
      </c>
      <c r="F300"/>
      <c r="G300" t="s">
        <v>375</v>
      </c>
      <c r="H300" t="s">
        <v>374</v>
      </c>
      <c r="I300" t="s">
        <v>188</v>
      </c>
      <c r="J300" s="175">
        <v>171638360</v>
      </c>
      <c r="K300" s="175">
        <v>100065754</v>
      </c>
      <c r="L300" s="92">
        <v>101074291.53</v>
      </c>
      <c r="M300">
        <v>12</v>
      </c>
      <c r="N300" s="90" t="s">
        <v>4</v>
      </c>
      <c r="Q300"/>
    </row>
    <row r="301" spans="2:17">
      <c r="B301" s="89" t="s">
        <v>176</v>
      </c>
      <c r="C301" t="s">
        <v>147</v>
      </c>
      <c r="D301"/>
      <c r="E301" t="s">
        <v>182</v>
      </c>
      <c r="F301"/>
      <c r="G301" t="s">
        <v>376</v>
      </c>
      <c r="H301" t="s">
        <v>374</v>
      </c>
      <c r="I301" t="s">
        <v>188</v>
      </c>
      <c r="J301" s="175">
        <v>85819169</v>
      </c>
      <c r="K301" s="175">
        <v>50115068</v>
      </c>
      <c r="L301" s="92">
        <v>50537891.670000002</v>
      </c>
      <c r="M301">
        <v>12</v>
      </c>
      <c r="N301" s="90" t="s">
        <v>4</v>
      </c>
      <c r="Q301"/>
    </row>
    <row r="302" spans="2:17">
      <c r="B302" s="89" t="s">
        <v>176</v>
      </c>
      <c r="C302" t="s">
        <v>147</v>
      </c>
      <c r="D302"/>
      <c r="E302" t="s">
        <v>182</v>
      </c>
      <c r="F302"/>
      <c r="G302" t="s">
        <v>377</v>
      </c>
      <c r="H302" t="s">
        <v>378</v>
      </c>
      <c r="I302" t="s">
        <v>188</v>
      </c>
      <c r="J302" s="175">
        <v>283958352</v>
      </c>
      <c r="K302" s="175">
        <v>201231235</v>
      </c>
      <c r="L302" s="92">
        <v>201575051.31999999</v>
      </c>
      <c r="M302">
        <v>10.7</v>
      </c>
      <c r="N302" s="90" t="s">
        <v>4</v>
      </c>
      <c r="Q302"/>
    </row>
    <row r="303" spans="2:17">
      <c r="B303" s="89" t="s">
        <v>176</v>
      </c>
      <c r="C303" t="s">
        <v>147</v>
      </c>
      <c r="D303"/>
      <c r="E303" t="s">
        <v>182</v>
      </c>
      <c r="F303"/>
      <c r="G303" t="s">
        <v>379</v>
      </c>
      <c r="H303" t="s">
        <v>380</v>
      </c>
      <c r="I303" t="s">
        <v>188</v>
      </c>
      <c r="J303" s="175">
        <v>41012055</v>
      </c>
      <c r="K303" s="175">
        <v>30786575</v>
      </c>
      <c r="L303" s="92">
        <v>30098142.43</v>
      </c>
      <c r="M303">
        <v>11</v>
      </c>
      <c r="N303" s="90" t="s">
        <v>4</v>
      </c>
      <c r="Q303"/>
    </row>
    <row r="304" spans="2:17">
      <c r="B304" s="89" t="s">
        <v>176</v>
      </c>
      <c r="C304" t="s">
        <v>147</v>
      </c>
      <c r="D304"/>
      <c r="E304" t="s">
        <v>182</v>
      </c>
      <c r="F304"/>
      <c r="G304" t="s">
        <v>381</v>
      </c>
      <c r="H304" t="s">
        <v>378</v>
      </c>
      <c r="I304" t="s">
        <v>188</v>
      </c>
      <c r="J304" s="175">
        <v>278798900</v>
      </c>
      <c r="K304" s="175">
        <v>203283287</v>
      </c>
      <c r="L304" s="92">
        <v>201578424.13999999</v>
      </c>
      <c r="M304">
        <v>10.7</v>
      </c>
      <c r="N304" s="90" t="s">
        <v>4</v>
      </c>
      <c r="Q304"/>
    </row>
    <row r="305" spans="2:17">
      <c r="B305" s="89" t="s">
        <v>176</v>
      </c>
      <c r="C305" t="s">
        <v>147</v>
      </c>
      <c r="D305"/>
      <c r="E305" t="s">
        <v>182</v>
      </c>
      <c r="F305"/>
      <c r="G305" t="s">
        <v>382</v>
      </c>
      <c r="H305" t="s">
        <v>372</v>
      </c>
      <c r="I305" t="s">
        <v>188</v>
      </c>
      <c r="J305" s="175">
        <v>45521630</v>
      </c>
      <c r="K305" s="175">
        <v>30708575</v>
      </c>
      <c r="L305" s="92">
        <v>30534525.129999999</v>
      </c>
      <c r="M305">
        <v>11.65</v>
      </c>
      <c r="N305" s="90" t="s">
        <v>4</v>
      </c>
      <c r="Q305"/>
    </row>
    <row r="306" spans="2:17">
      <c r="B306" s="89" t="s">
        <v>176</v>
      </c>
      <c r="C306" t="s">
        <v>147</v>
      </c>
      <c r="D306"/>
      <c r="E306" t="s">
        <v>182</v>
      </c>
      <c r="F306"/>
      <c r="G306" t="s">
        <v>383</v>
      </c>
      <c r="H306" t="s">
        <v>384</v>
      </c>
      <c r="I306" t="s">
        <v>188</v>
      </c>
      <c r="J306" s="175">
        <v>27326027</v>
      </c>
      <c r="K306" s="175">
        <v>20175342</v>
      </c>
      <c r="L306" s="92">
        <v>20444026.629999999</v>
      </c>
      <c r="M306">
        <v>9.99</v>
      </c>
      <c r="N306" s="90" t="s">
        <v>4</v>
      </c>
      <c r="Q306"/>
    </row>
    <row r="307" spans="2:17">
      <c r="B307" s="89" t="s">
        <v>176</v>
      </c>
      <c r="C307" t="s">
        <v>147</v>
      </c>
      <c r="D307"/>
      <c r="E307" t="s">
        <v>182</v>
      </c>
      <c r="F307"/>
      <c r="G307" t="s">
        <v>385</v>
      </c>
      <c r="H307" t="s">
        <v>378</v>
      </c>
      <c r="I307" t="s">
        <v>188</v>
      </c>
      <c r="J307" s="175">
        <v>235357052</v>
      </c>
      <c r="K307" s="175">
        <v>183460287</v>
      </c>
      <c r="L307" s="92">
        <v>180406014.94999999</v>
      </c>
      <c r="M307">
        <v>10.7</v>
      </c>
      <c r="N307" s="90" t="s">
        <v>4</v>
      </c>
      <c r="Q307"/>
    </row>
    <row r="308" spans="2:17">
      <c r="B308" s="89" t="s">
        <v>176</v>
      </c>
      <c r="C308" t="s">
        <v>147</v>
      </c>
      <c r="D308"/>
      <c r="E308" t="s">
        <v>182</v>
      </c>
      <c r="F308"/>
      <c r="G308" t="s">
        <v>386</v>
      </c>
      <c r="H308" t="s">
        <v>387</v>
      </c>
      <c r="I308" t="s">
        <v>188</v>
      </c>
      <c r="J308" s="175">
        <v>53316029</v>
      </c>
      <c r="K308" s="175">
        <v>47163664</v>
      </c>
      <c r="L308" s="92">
        <v>47392179.630000003</v>
      </c>
      <c r="M308">
        <v>8.75</v>
      </c>
      <c r="N308" s="90" t="s">
        <v>4</v>
      </c>
      <c r="Q308"/>
    </row>
    <row r="309" spans="2:17">
      <c r="B309" s="89" t="s">
        <v>176</v>
      </c>
      <c r="C309" t="s">
        <v>147</v>
      </c>
      <c r="D309"/>
      <c r="E309" t="s">
        <v>182</v>
      </c>
      <c r="F309"/>
      <c r="G309" t="s">
        <v>388</v>
      </c>
      <c r="H309" t="s">
        <v>389</v>
      </c>
      <c r="I309" t="s">
        <v>188</v>
      </c>
      <c r="J309" s="175">
        <v>260139453</v>
      </c>
      <c r="K309" s="175">
        <v>220012447</v>
      </c>
      <c r="L309" s="92">
        <v>221429395.99000001</v>
      </c>
      <c r="M309">
        <v>9.5</v>
      </c>
      <c r="N309" s="90" t="s">
        <v>4</v>
      </c>
      <c r="Q309"/>
    </row>
    <row r="310" spans="2:17">
      <c r="B310" s="89" t="s">
        <v>176</v>
      </c>
      <c r="C310" t="s">
        <v>147</v>
      </c>
      <c r="D310"/>
      <c r="E310" t="s">
        <v>182</v>
      </c>
      <c r="F310"/>
      <c r="G310" t="s">
        <v>390</v>
      </c>
      <c r="H310" t="s">
        <v>391</v>
      </c>
      <c r="I310" t="s">
        <v>188</v>
      </c>
      <c r="J310" s="175">
        <v>710835728</v>
      </c>
      <c r="K310" s="175">
        <v>613636506</v>
      </c>
      <c r="L310" s="92">
        <v>626650219.98000002</v>
      </c>
      <c r="M310">
        <v>10.49</v>
      </c>
      <c r="N310" s="90" t="s">
        <v>4</v>
      </c>
      <c r="Q310"/>
    </row>
    <row r="311" spans="2:17">
      <c r="B311" s="89" t="s">
        <v>176</v>
      </c>
      <c r="C311" t="s">
        <v>147</v>
      </c>
      <c r="D311"/>
      <c r="E311" t="s">
        <v>182</v>
      </c>
      <c r="F311"/>
      <c r="G311" t="s">
        <v>392</v>
      </c>
      <c r="H311" t="s">
        <v>391</v>
      </c>
      <c r="I311" t="s">
        <v>188</v>
      </c>
      <c r="J311" s="175">
        <v>465358904</v>
      </c>
      <c r="K311" s="175">
        <v>405868493</v>
      </c>
      <c r="L311" s="92">
        <v>410259358.41000003</v>
      </c>
      <c r="M311">
        <v>10.5</v>
      </c>
      <c r="N311" s="90" t="s">
        <v>4</v>
      </c>
      <c r="Q311"/>
    </row>
    <row r="312" spans="2:17">
      <c r="B312" s="89" t="s">
        <v>176</v>
      </c>
      <c r="C312" t="s">
        <v>147</v>
      </c>
      <c r="D312"/>
      <c r="E312" t="s">
        <v>182</v>
      </c>
      <c r="F312"/>
      <c r="G312" t="s">
        <v>393</v>
      </c>
      <c r="H312" t="s">
        <v>394</v>
      </c>
      <c r="I312" t="s">
        <v>188</v>
      </c>
      <c r="J312" s="175">
        <v>2616125343</v>
      </c>
      <c r="K312" s="175">
        <v>1761334246</v>
      </c>
      <c r="L312" s="92">
        <v>1773110097.1099999</v>
      </c>
      <c r="M312">
        <v>9.85</v>
      </c>
      <c r="N312" s="90" t="s">
        <v>4</v>
      </c>
      <c r="Q312"/>
    </row>
    <row r="313" spans="2:17">
      <c r="B313" s="89" t="s">
        <v>176</v>
      </c>
      <c r="C313" t="s">
        <v>181</v>
      </c>
      <c r="D313"/>
      <c r="E313" t="s">
        <v>182</v>
      </c>
      <c r="F313"/>
      <c r="G313" t="s">
        <v>395</v>
      </c>
      <c r="H313" t="s">
        <v>396</v>
      </c>
      <c r="I313" t="s">
        <v>188</v>
      </c>
      <c r="J313" s="175">
        <v>1282000003</v>
      </c>
      <c r="K313" s="175">
        <v>1007468495</v>
      </c>
      <c r="L313" s="92">
        <v>1008494582.5599999</v>
      </c>
      <c r="M313">
        <v>9.4</v>
      </c>
      <c r="N313" s="90" t="s">
        <v>4</v>
      </c>
      <c r="Q313"/>
    </row>
    <row r="314" spans="2:17">
      <c r="B314" s="89" t="s">
        <v>176</v>
      </c>
      <c r="C314" t="s">
        <v>149</v>
      </c>
      <c r="D314"/>
      <c r="E314" t="s">
        <v>183</v>
      </c>
      <c r="F314"/>
      <c r="G314" t="s">
        <v>397</v>
      </c>
      <c r="H314" t="s">
        <v>398</v>
      </c>
      <c r="I314" t="s">
        <v>188</v>
      </c>
      <c r="J314" s="175">
        <v>1061267137</v>
      </c>
      <c r="K314" s="175">
        <v>500000000</v>
      </c>
      <c r="L314" s="92">
        <v>512930938.14999998</v>
      </c>
      <c r="M314">
        <v>11.25</v>
      </c>
      <c r="N314" s="90" t="s">
        <v>4</v>
      </c>
      <c r="Q314"/>
    </row>
    <row r="315" spans="2:17">
      <c r="B315" s="89" t="s">
        <v>176</v>
      </c>
      <c r="C315" t="s">
        <v>149</v>
      </c>
      <c r="D315"/>
      <c r="E315" t="s">
        <v>183</v>
      </c>
      <c r="F315"/>
      <c r="G315" t="s">
        <v>399</v>
      </c>
      <c r="H315" t="s">
        <v>400</v>
      </c>
      <c r="I315" t="s">
        <v>188</v>
      </c>
      <c r="J315" s="175">
        <v>1622882960</v>
      </c>
      <c r="K315" s="175">
        <v>943808549</v>
      </c>
      <c r="L315" s="92">
        <v>958656366.82000005</v>
      </c>
      <c r="M315">
        <v>10.5</v>
      </c>
      <c r="N315" s="90" t="s">
        <v>4</v>
      </c>
      <c r="Q315"/>
    </row>
    <row r="316" spans="2:17">
      <c r="B316" s="89" t="s">
        <v>176</v>
      </c>
      <c r="C316" t="s">
        <v>149</v>
      </c>
      <c r="D316"/>
      <c r="E316" t="s">
        <v>183</v>
      </c>
      <c r="F316"/>
      <c r="G316" t="s">
        <v>401</v>
      </c>
      <c r="H316" t="s">
        <v>400</v>
      </c>
      <c r="I316" t="s">
        <v>188</v>
      </c>
      <c r="J316" s="175">
        <v>866924656</v>
      </c>
      <c r="K316" s="175">
        <v>507047947</v>
      </c>
      <c r="L316" s="92">
        <v>512107877.57999998</v>
      </c>
      <c r="M316">
        <v>10.5</v>
      </c>
      <c r="N316" s="90" t="s">
        <v>4</v>
      </c>
      <c r="Q316"/>
    </row>
    <row r="317" spans="2:17">
      <c r="B317" s="89" t="s">
        <v>176</v>
      </c>
      <c r="C317" t="s">
        <v>149</v>
      </c>
      <c r="D317"/>
      <c r="E317" t="s">
        <v>183</v>
      </c>
      <c r="F317"/>
      <c r="G317" t="s">
        <v>402</v>
      </c>
      <c r="H317" t="s">
        <v>400</v>
      </c>
      <c r="I317" t="s">
        <v>188</v>
      </c>
      <c r="J317" s="175">
        <v>853835615</v>
      </c>
      <c r="K317" s="175">
        <v>500143835</v>
      </c>
      <c r="L317" s="92">
        <v>512071314.44</v>
      </c>
      <c r="M317">
        <v>10.5</v>
      </c>
      <c r="N317" s="90" t="s">
        <v>4</v>
      </c>
      <c r="Q317"/>
    </row>
    <row r="318" spans="2:17">
      <c r="B318" s="89" t="s">
        <v>176</v>
      </c>
      <c r="C318" t="s">
        <v>149</v>
      </c>
      <c r="D318"/>
      <c r="E318" t="s">
        <v>183</v>
      </c>
      <c r="F318"/>
      <c r="G318" t="s">
        <v>403</v>
      </c>
      <c r="H318" t="s">
        <v>400</v>
      </c>
      <c r="I318" t="s">
        <v>188</v>
      </c>
      <c r="J318" s="175">
        <v>853835615</v>
      </c>
      <c r="K318" s="175">
        <v>507047944</v>
      </c>
      <c r="L318" s="92">
        <v>512109028.94999999</v>
      </c>
      <c r="M318">
        <v>10.5</v>
      </c>
      <c r="N318" s="90" t="s">
        <v>4</v>
      </c>
      <c r="Q318"/>
    </row>
    <row r="319" spans="2:17">
      <c r="B319" s="89" t="s">
        <v>176</v>
      </c>
      <c r="C319" t="s">
        <v>149</v>
      </c>
      <c r="D319"/>
      <c r="E319" t="s">
        <v>183</v>
      </c>
      <c r="F319"/>
      <c r="G319" t="s">
        <v>404</v>
      </c>
      <c r="H319" t="s">
        <v>400</v>
      </c>
      <c r="I319" t="s">
        <v>188</v>
      </c>
      <c r="J319" s="175">
        <v>853835615</v>
      </c>
      <c r="K319" s="175">
        <v>510931506</v>
      </c>
      <c r="L319" s="92">
        <v>512091769</v>
      </c>
      <c r="M319">
        <v>10.5</v>
      </c>
      <c r="N319" s="90" t="s">
        <v>4</v>
      </c>
      <c r="Q319"/>
    </row>
    <row r="320" spans="2:17">
      <c r="B320" s="89" t="s">
        <v>176</v>
      </c>
      <c r="C320" t="s">
        <v>149</v>
      </c>
      <c r="D320"/>
      <c r="E320" t="s">
        <v>183</v>
      </c>
      <c r="F320"/>
      <c r="G320" t="s">
        <v>405</v>
      </c>
      <c r="H320" t="s">
        <v>400</v>
      </c>
      <c r="I320" t="s">
        <v>188</v>
      </c>
      <c r="J320" s="175">
        <v>840746574</v>
      </c>
      <c r="K320" s="175">
        <v>504027394</v>
      </c>
      <c r="L320" s="92">
        <v>512104176.33999997</v>
      </c>
      <c r="M320">
        <v>10.5</v>
      </c>
      <c r="N320" s="90" t="s">
        <v>4</v>
      </c>
      <c r="Q320"/>
    </row>
    <row r="321" spans="2:17">
      <c r="B321" s="89" t="s">
        <v>176</v>
      </c>
      <c r="C321" t="s">
        <v>149</v>
      </c>
      <c r="D321"/>
      <c r="E321" t="s">
        <v>183</v>
      </c>
      <c r="F321"/>
      <c r="G321" t="s">
        <v>406</v>
      </c>
      <c r="H321" t="s">
        <v>400</v>
      </c>
      <c r="I321" t="s">
        <v>188</v>
      </c>
      <c r="J321" s="175">
        <v>827657533</v>
      </c>
      <c r="K321" s="175">
        <v>511363015</v>
      </c>
      <c r="L321" s="92">
        <v>512089517.27999997</v>
      </c>
      <c r="M321">
        <v>10.5</v>
      </c>
      <c r="N321" s="90" t="s">
        <v>4</v>
      </c>
      <c r="Q321"/>
    </row>
    <row r="322" spans="2:17">
      <c r="B322" s="89" t="s">
        <v>176</v>
      </c>
      <c r="C322" t="s">
        <v>150</v>
      </c>
      <c r="D322"/>
      <c r="E322" t="s">
        <v>182</v>
      </c>
      <c r="F322"/>
      <c r="G322" t="s">
        <v>407</v>
      </c>
      <c r="H322" t="s">
        <v>408</v>
      </c>
      <c r="I322" t="s">
        <v>188</v>
      </c>
      <c r="J322" s="175">
        <v>53238625</v>
      </c>
      <c r="K322" s="175">
        <v>37635070</v>
      </c>
      <c r="L322" s="92">
        <v>39563428.850000001</v>
      </c>
      <c r="M322">
        <v>8.85</v>
      </c>
      <c r="N322" s="90" t="s">
        <v>4</v>
      </c>
      <c r="Q322"/>
    </row>
    <row r="323" spans="2:17">
      <c r="B323" s="89" t="s">
        <v>176</v>
      </c>
      <c r="C323" t="s">
        <v>150</v>
      </c>
      <c r="D323"/>
      <c r="E323" t="s">
        <v>182</v>
      </c>
      <c r="F323"/>
      <c r="G323" t="s">
        <v>409</v>
      </c>
      <c r="H323" t="s">
        <v>408</v>
      </c>
      <c r="I323" t="s">
        <v>188</v>
      </c>
      <c r="J323" s="175">
        <v>52356050</v>
      </c>
      <c r="K323" s="175">
        <v>38840109</v>
      </c>
      <c r="L323" s="92">
        <v>39706701.130000003</v>
      </c>
      <c r="M323">
        <v>8.85</v>
      </c>
      <c r="N323" s="90" t="s">
        <v>4</v>
      </c>
      <c r="Q323"/>
    </row>
    <row r="324" spans="2:17">
      <c r="B324" s="89" t="s">
        <v>176</v>
      </c>
      <c r="C324" t="s">
        <v>150</v>
      </c>
      <c r="D324"/>
      <c r="E324" t="s">
        <v>182</v>
      </c>
      <c r="F324"/>
      <c r="G324" t="s">
        <v>410</v>
      </c>
      <c r="H324" t="s">
        <v>408</v>
      </c>
      <c r="I324" t="s">
        <v>188</v>
      </c>
      <c r="J324" s="175">
        <v>337696554</v>
      </c>
      <c r="K324" s="175">
        <v>247782491</v>
      </c>
      <c r="L324" s="92">
        <v>255167498.05000001</v>
      </c>
      <c r="M324">
        <v>8.85</v>
      </c>
      <c r="N324" s="90" t="s">
        <v>4</v>
      </c>
      <c r="Q324"/>
    </row>
    <row r="325" spans="2:17">
      <c r="B325" s="89" t="s">
        <v>176</v>
      </c>
      <c r="C325" t="s">
        <v>150</v>
      </c>
      <c r="D325"/>
      <c r="E325" t="s">
        <v>182</v>
      </c>
      <c r="F325"/>
      <c r="G325" t="s">
        <v>411</v>
      </c>
      <c r="H325" t="s">
        <v>408</v>
      </c>
      <c r="I325" t="s">
        <v>188</v>
      </c>
      <c r="J325" s="175">
        <v>3794316</v>
      </c>
      <c r="K325" s="175">
        <v>2880728</v>
      </c>
      <c r="L325" s="92">
        <v>2979001.13</v>
      </c>
      <c r="M325">
        <v>8.85</v>
      </c>
      <c r="N325" s="90" t="s">
        <v>4</v>
      </c>
      <c r="Q325"/>
    </row>
    <row r="326" spans="2:17">
      <c r="B326" s="89" t="s">
        <v>176</v>
      </c>
      <c r="C326" t="s">
        <v>150</v>
      </c>
      <c r="D326"/>
      <c r="E326" t="s">
        <v>182</v>
      </c>
      <c r="F326"/>
      <c r="G326" t="s">
        <v>412</v>
      </c>
      <c r="H326" t="s">
        <v>413</v>
      </c>
      <c r="I326" t="s">
        <v>188</v>
      </c>
      <c r="J326" s="175">
        <v>75642056</v>
      </c>
      <c r="K326" s="175">
        <v>50550749</v>
      </c>
      <c r="L326" s="92">
        <v>50192470.229999997</v>
      </c>
      <c r="M326">
        <v>9.35</v>
      </c>
      <c r="N326" s="90" t="s">
        <v>4</v>
      </c>
      <c r="Q326"/>
    </row>
    <row r="327" spans="2:17">
      <c r="B327" s="89" t="s">
        <v>176</v>
      </c>
      <c r="C327" t="s">
        <v>150</v>
      </c>
      <c r="D327"/>
      <c r="E327" t="s">
        <v>182</v>
      </c>
      <c r="F327"/>
      <c r="G327" t="s">
        <v>414</v>
      </c>
      <c r="H327" t="s">
        <v>413</v>
      </c>
      <c r="I327" t="s">
        <v>188</v>
      </c>
      <c r="J327" s="175">
        <v>7331100</v>
      </c>
      <c r="K327" s="175">
        <v>5075567</v>
      </c>
      <c r="L327" s="92">
        <v>5019245.66</v>
      </c>
      <c r="M327">
        <v>9.35</v>
      </c>
      <c r="N327" s="90" t="s">
        <v>4</v>
      </c>
      <c r="Q327"/>
    </row>
    <row r="328" spans="2:17">
      <c r="B328" s="89" t="s">
        <v>176</v>
      </c>
      <c r="C328" t="s">
        <v>150</v>
      </c>
      <c r="D328"/>
      <c r="E328" t="s">
        <v>182</v>
      </c>
      <c r="F328"/>
      <c r="G328" t="s">
        <v>415</v>
      </c>
      <c r="H328" t="s">
        <v>408</v>
      </c>
      <c r="I328" t="s">
        <v>188</v>
      </c>
      <c r="J328" s="175">
        <v>23971592</v>
      </c>
      <c r="K328" s="175">
        <v>20237617</v>
      </c>
      <c r="L328" s="92">
        <v>20072504.289999999</v>
      </c>
      <c r="M328">
        <v>8.85</v>
      </c>
      <c r="N328" s="90" t="s">
        <v>4</v>
      </c>
      <c r="Q328"/>
    </row>
    <row r="329" spans="2:17">
      <c r="B329" s="89" t="s">
        <v>176</v>
      </c>
      <c r="C329" t="s">
        <v>151</v>
      </c>
      <c r="D329"/>
      <c r="E329" t="s">
        <v>182</v>
      </c>
      <c r="F329"/>
      <c r="G329" t="s">
        <v>416</v>
      </c>
      <c r="H329" t="s">
        <v>417</v>
      </c>
      <c r="I329" t="s">
        <v>188</v>
      </c>
      <c r="J329" s="175">
        <v>66016432</v>
      </c>
      <c r="K329" s="175">
        <v>40230137</v>
      </c>
      <c r="L329" s="92">
        <v>40000136.25</v>
      </c>
      <c r="M329">
        <v>10</v>
      </c>
      <c r="N329" s="90" t="s">
        <v>4</v>
      </c>
      <c r="Q329"/>
    </row>
    <row r="330" spans="2:17">
      <c r="B330" s="89" t="s">
        <v>176</v>
      </c>
      <c r="C330" t="s">
        <v>151</v>
      </c>
      <c r="D330"/>
      <c r="E330" t="s">
        <v>182</v>
      </c>
      <c r="F330"/>
      <c r="G330" t="s">
        <v>418</v>
      </c>
      <c r="H330" t="s">
        <v>419</v>
      </c>
      <c r="I330" t="s">
        <v>188</v>
      </c>
      <c r="J330" s="175">
        <v>6927394</v>
      </c>
      <c r="K330" s="175">
        <v>4435094</v>
      </c>
      <c r="L330" s="92">
        <v>4736901.49</v>
      </c>
      <c r="M330">
        <v>6.7</v>
      </c>
      <c r="N330" s="90" t="s">
        <v>4</v>
      </c>
      <c r="Q330"/>
    </row>
    <row r="331" spans="2:17">
      <c r="B331" s="89" t="s">
        <v>176</v>
      </c>
      <c r="C331" t="s">
        <v>151</v>
      </c>
      <c r="D331"/>
      <c r="E331" t="s">
        <v>182</v>
      </c>
      <c r="F331"/>
      <c r="G331" t="s">
        <v>420</v>
      </c>
      <c r="H331" t="s">
        <v>421</v>
      </c>
      <c r="I331" t="s">
        <v>188</v>
      </c>
      <c r="J331" s="175">
        <v>77891234</v>
      </c>
      <c r="K331" s="175">
        <v>47391769</v>
      </c>
      <c r="L331" s="92">
        <v>47129918.640000001</v>
      </c>
      <c r="M331">
        <v>10</v>
      </c>
      <c r="N331" s="90" t="s">
        <v>4</v>
      </c>
      <c r="Q331"/>
    </row>
    <row r="332" spans="2:17">
      <c r="B332" s="89" t="s">
        <v>176</v>
      </c>
      <c r="C332" t="s">
        <v>151</v>
      </c>
      <c r="D332"/>
      <c r="E332" t="s">
        <v>182</v>
      </c>
      <c r="F332"/>
      <c r="G332" t="s">
        <v>422</v>
      </c>
      <c r="H332" t="s">
        <v>421</v>
      </c>
      <c r="I332" t="s">
        <v>188</v>
      </c>
      <c r="J332" s="175">
        <v>44746031</v>
      </c>
      <c r="K332" s="175">
        <v>27262048</v>
      </c>
      <c r="L332" s="92">
        <v>27074740.82</v>
      </c>
      <c r="M332">
        <v>10</v>
      </c>
      <c r="N332" s="90" t="s">
        <v>4</v>
      </c>
      <c r="Q332"/>
    </row>
    <row r="333" spans="2:17">
      <c r="B333" s="89" t="s">
        <v>176</v>
      </c>
      <c r="C333" t="s">
        <v>151</v>
      </c>
      <c r="D333"/>
      <c r="E333" t="s">
        <v>182</v>
      </c>
      <c r="F333"/>
      <c r="G333" t="s">
        <v>423</v>
      </c>
      <c r="H333" t="s">
        <v>424</v>
      </c>
      <c r="I333" t="s">
        <v>188</v>
      </c>
      <c r="J333" s="175">
        <v>226704122</v>
      </c>
      <c r="K333" s="175">
        <v>113553570</v>
      </c>
      <c r="L333" s="92">
        <v>120455033.45999999</v>
      </c>
      <c r="M333">
        <v>7.5</v>
      </c>
      <c r="N333" s="90" t="s">
        <v>4</v>
      </c>
      <c r="Q333"/>
    </row>
    <row r="334" spans="2:17">
      <c r="B334" s="89" t="s">
        <v>176</v>
      </c>
      <c r="C334" t="s">
        <v>151</v>
      </c>
      <c r="D334"/>
      <c r="E334" t="s">
        <v>182</v>
      </c>
      <c r="F334"/>
      <c r="G334" t="s">
        <v>425</v>
      </c>
      <c r="H334" t="s">
        <v>424</v>
      </c>
      <c r="I334" t="s">
        <v>188</v>
      </c>
      <c r="J334" s="175">
        <v>153773944</v>
      </c>
      <c r="K334" s="175">
        <v>87772602</v>
      </c>
      <c r="L334" s="92">
        <v>89798811.329999998</v>
      </c>
      <c r="M334">
        <v>10</v>
      </c>
      <c r="N334" s="90" t="s">
        <v>4</v>
      </c>
      <c r="Q334"/>
    </row>
    <row r="335" spans="2:17">
      <c r="B335" s="89" t="s">
        <v>176</v>
      </c>
      <c r="C335" t="s">
        <v>151</v>
      </c>
      <c r="D335"/>
      <c r="E335" t="s">
        <v>182</v>
      </c>
      <c r="F335"/>
      <c r="G335" t="s">
        <v>426</v>
      </c>
      <c r="H335" t="s">
        <v>421</v>
      </c>
      <c r="I335" t="s">
        <v>188</v>
      </c>
      <c r="J335" s="175">
        <v>766027394</v>
      </c>
      <c r="K335" s="175">
        <v>502651292</v>
      </c>
      <c r="L335" s="92">
        <v>501406605.86000001</v>
      </c>
      <c r="M335">
        <v>9.9</v>
      </c>
      <c r="N335" s="90" t="s">
        <v>4</v>
      </c>
      <c r="Q335"/>
    </row>
    <row r="336" spans="2:17">
      <c r="B336" s="89" t="s">
        <v>176</v>
      </c>
      <c r="C336" t="s">
        <v>151</v>
      </c>
      <c r="D336"/>
      <c r="E336" t="s">
        <v>182</v>
      </c>
      <c r="F336"/>
      <c r="G336" t="s">
        <v>427</v>
      </c>
      <c r="H336" t="s">
        <v>424</v>
      </c>
      <c r="I336" t="s">
        <v>188</v>
      </c>
      <c r="J336" s="175">
        <v>30376706</v>
      </c>
      <c r="K336" s="175">
        <v>18527535</v>
      </c>
      <c r="L336" s="92">
        <v>18751366.300000001</v>
      </c>
      <c r="M336">
        <v>9</v>
      </c>
      <c r="N336" s="90" t="s">
        <v>4</v>
      </c>
      <c r="Q336"/>
    </row>
    <row r="337" spans="2:17">
      <c r="B337" s="89" t="s">
        <v>176</v>
      </c>
      <c r="C337" t="s">
        <v>151</v>
      </c>
      <c r="D337"/>
      <c r="E337" t="s">
        <v>182</v>
      </c>
      <c r="F337"/>
      <c r="G337" t="s">
        <v>428</v>
      </c>
      <c r="H337" t="s">
        <v>429</v>
      </c>
      <c r="I337" t="s">
        <v>188</v>
      </c>
      <c r="J337" s="175">
        <v>54009243</v>
      </c>
      <c r="K337" s="175">
        <v>45159658</v>
      </c>
      <c r="L337" s="92">
        <v>45000061.390000001</v>
      </c>
      <c r="M337">
        <v>9.25</v>
      </c>
      <c r="N337" s="90" t="s">
        <v>4</v>
      </c>
      <c r="Q337"/>
    </row>
    <row r="338" spans="2:17">
      <c r="B338" s="89" t="s">
        <v>176</v>
      </c>
      <c r="C338" t="s">
        <v>151</v>
      </c>
      <c r="D338"/>
      <c r="E338" t="s">
        <v>182</v>
      </c>
      <c r="F338"/>
      <c r="G338" t="s">
        <v>430</v>
      </c>
      <c r="H338" t="s">
        <v>417</v>
      </c>
      <c r="I338" t="s">
        <v>188</v>
      </c>
      <c r="J338" s="175">
        <v>2644904094</v>
      </c>
      <c r="K338" s="175">
        <v>1913013700</v>
      </c>
      <c r="L338" s="92">
        <v>1900007178.1400001</v>
      </c>
      <c r="M338">
        <v>10</v>
      </c>
      <c r="N338" s="90" t="s">
        <v>4</v>
      </c>
      <c r="Q338"/>
    </row>
    <row r="339" spans="2:17">
      <c r="B339" s="89" t="s">
        <v>176</v>
      </c>
      <c r="C339" t="s">
        <v>151</v>
      </c>
      <c r="D339"/>
      <c r="E339" t="s">
        <v>182</v>
      </c>
      <c r="F339"/>
      <c r="G339" t="s">
        <v>431</v>
      </c>
      <c r="H339" t="s">
        <v>417</v>
      </c>
      <c r="I339" t="s">
        <v>188</v>
      </c>
      <c r="J339" s="175">
        <v>1476109592</v>
      </c>
      <c r="K339" s="175">
        <v>1101808217</v>
      </c>
      <c r="L339" s="92">
        <v>1100004558.8800001</v>
      </c>
      <c r="M339">
        <v>10</v>
      </c>
      <c r="N339" s="90" t="s">
        <v>4</v>
      </c>
      <c r="Q339"/>
    </row>
    <row r="340" spans="2:17">
      <c r="B340" s="89" t="s">
        <v>178</v>
      </c>
      <c r="C340" t="s">
        <v>152</v>
      </c>
      <c r="D340"/>
      <c r="E340" t="s">
        <v>182</v>
      </c>
      <c r="F340"/>
      <c r="G340" t="s">
        <v>432</v>
      </c>
      <c r="H340" t="s">
        <v>433</v>
      </c>
      <c r="I340" t="s">
        <v>188</v>
      </c>
      <c r="J340" s="175">
        <v>854137679</v>
      </c>
      <c r="K340" s="175">
        <v>503615067</v>
      </c>
      <c r="L340" s="92">
        <v>502782094.88999999</v>
      </c>
      <c r="M340">
        <v>10.15</v>
      </c>
      <c r="N340" s="90" t="s">
        <v>4</v>
      </c>
      <c r="Q340"/>
    </row>
    <row r="341" spans="2:17">
      <c r="B341" s="89" t="s">
        <v>178</v>
      </c>
      <c r="C341" t="s">
        <v>152</v>
      </c>
      <c r="D341"/>
      <c r="E341" t="s">
        <v>182</v>
      </c>
      <c r="F341"/>
      <c r="G341" t="s">
        <v>434</v>
      </c>
      <c r="H341" t="s">
        <v>433</v>
      </c>
      <c r="I341" t="s">
        <v>188</v>
      </c>
      <c r="J341" s="175">
        <v>854137679</v>
      </c>
      <c r="K341" s="175">
        <v>505561642</v>
      </c>
      <c r="L341" s="92">
        <v>502788058.04000002</v>
      </c>
      <c r="M341">
        <v>10.15</v>
      </c>
      <c r="N341" s="90" t="s">
        <v>4</v>
      </c>
      <c r="Q341"/>
    </row>
    <row r="342" spans="2:17">
      <c r="B342" s="89" t="s">
        <v>178</v>
      </c>
      <c r="C342" t="s">
        <v>152</v>
      </c>
      <c r="D342"/>
      <c r="E342" t="s">
        <v>182</v>
      </c>
      <c r="F342"/>
      <c r="G342" t="s">
        <v>435</v>
      </c>
      <c r="H342" t="s">
        <v>433</v>
      </c>
      <c r="I342" t="s">
        <v>188</v>
      </c>
      <c r="J342" s="175">
        <v>854137679</v>
      </c>
      <c r="K342" s="175">
        <v>506813013</v>
      </c>
      <c r="L342" s="92">
        <v>502788460.94</v>
      </c>
      <c r="M342">
        <v>10.15</v>
      </c>
      <c r="N342" s="90" t="s">
        <v>4</v>
      </c>
      <c r="Q342"/>
    </row>
    <row r="343" spans="2:17">
      <c r="B343" s="89" t="s">
        <v>178</v>
      </c>
      <c r="C343" t="s">
        <v>152</v>
      </c>
      <c r="D343"/>
      <c r="E343" t="s">
        <v>182</v>
      </c>
      <c r="F343"/>
      <c r="G343" t="s">
        <v>436</v>
      </c>
      <c r="H343" t="s">
        <v>433</v>
      </c>
      <c r="I343" t="s">
        <v>188</v>
      </c>
      <c r="J343" s="175">
        <v>774129270</v>
      </c>
      <c r="K343" s="175">
        <v>477908609</v>
      </c>
      <c r="L343" s="92">
        <v>469582001.70999998</v>
      </c>
      <c r="M343">
        <v>10.15</v>
      </c>
      <c r="N343" s="90" t="s">
        <v>4</v>
      </c>
      <c r="Q343"/>
    </row>
    <row r="344" spans="2:17">
      <c r="B344" s="89" t="s">
        <v>178</v>
      </c>
      <c r="C344" t="s">
        <v>152</v>
      </c>
      <c r="D344"/>
      <c r="E344" t="s">
        <v>182</v>
      </c>
      <c r="F344"/>
      <c r="G344" t="s">
        <v>437</v>
      </c>
      <c r="H344" t="s">
        <v>433</v>
      </c>
      <c r="I344" t="s">
        <v>188</v>
      </c>
      <c r="J344" s="175">
        <v>816179459</v>
      </c>
      <c r="K344" s="175">
        <v>500278084</v>
      </c>
      <c r="L344" s="92">
        <v>502757111.27999997</v>
      </c>
      <c r="M344">
        <v>10.15</v>
      </c>
      <c r="N344" s="90" t="s">
        <v>4</v>
      </c>
      <c r="Q344"/>
    </row>
    <row r="345" spans="2:17">
      <c r="B345" s="89" t="s">
        <v>178</v>
      </c>
      <c r="C345" t="s">
        <v>152</v>
      </c>
      <c r="D345"/>
      <c r="E345" t="s">
        <v>182</v>
      </c>
      <c r="F345"/>
      <c r="G345" t="s">
        <v>438</v>
      </c>
      <c r="H345" t="s">
        <v>433</v>
      </c>
      <c r="I345" t="s">
        <v>188</v>
      </c>
      <c r="J345" s="175">
        <v>1607053414</v>
      </c>
      <c r="K345" s="175">
        <v>1000278082</v>
      </c>
      <c r="L345" s="92">
        <v>1005511034.0700001</v>
      </c>
      <c r="M345">
        <v>10.15</v>
      </c>
      <c r="N345" s="90" t="s">
        <v>4</v>
      </c>
      <c r="Q345"/>
    </row>
    <row r="346" spans="2:17">
      <c r="B346" s="89" t="s">
        <v>178</v>
      </c>
      <c r="C346" t="s">
        <v>152</v>
      </c>
      <c r="D346"/>
      <c r="E346" t="s">
        <v>182</v>
      </c>
      <c r="F346"/>
      <c r="G346" t="s">
        <v>439</v>
      </c>
      <c r="H346" t="s">
        <v>433</v>
      </c>
      <c r="I346" t="s">
        <v>188</v>
      </c>
      <c r="J346" s="175">
        <v>1607053414</v>
      </c>
      <c r="K346" s="175">
        <v>1015850683</v>
      </c>
      <c r="L346" s="92">
        <v>1005580320.12</v>
      </c>
      <c r="M346">
        <v>10.15</v>
      </c>
      <c r="N346" s="90" t="s">
        <v>4</v>
      </c>
      <c r="Q346"/>
    </row>
    <row r="347" spans="2:17">
      <c r="B347" s="89" t="s">
        <v>177</v>
      </c>
      <c r="C347" t="s">
        <v>154</v>
      </c>
      <c r="D347" t="s">
        <v>456</v>
      </c>
      <c r="E347" t="s">
        <v>182</v>
      </c>
      <c r="F347"/>
      <c r="G347" t="s">
        <v>440</v>
      </c>
      <c r="H347" t="s">
        <v>281</v>
      </c>
      <c r="I347" t="s">
        <v>188</v>
      </c>
      <c r="J347" s="175">
        <v>18300000</v>
      </c>
      <c r="K347" s="175">
        <v>12100108</v>
      </c>
      <c r="L347" s="92">
        <v>12144448.140000001</v>
      </c>
      <c r="M347">
        <v>10.5</v>
      </c>
      <c r="N347" s="90" t="s">
        <v>4</v>
      </c>
      <c r="Q347"/>
    </row>
    <row r="348" spans="2:17">
      <c r="B348" s="89" t="s">
        <v>177</v>
      </c>
      <c r="C348" t="s">
        <v>154</v>
      </c>
      <c r="D348" t="s">
        <v>456</v>
      </c>
      <c r="E348" t="s">
        <v>182</v>
      </c>
      <c r="F348"/>
      <c r="G348" t="s">
        <v>441</v>
      </c>
      <c r="H348" t="s">
        <v>281</v>
      </c>
      <c r="I348" t="s">
        <v>188</v>
      </c>
      <c r="J348" s="175">
        <v>37470547</v>
      </c>
      <c r="K348" s="175">
        <v>25091886</v>
      </c>
      <c r="L348" s="92">
        <v>25088594.75</v>
      </c>
      <c r="M348">
        <v>10.5</v>
      </c>
      <c r="N348" s="90" t="s">
        <v>4</v>
      </c>
      <c r="Q348"/>
    </row>
    <row r="349" spans="2:17">
      <c r="B349" s="89" t="s">
        <v>177</v>
      </c>
      <c r="C349" t="s">
        <v>154</v>
      </c>
      <c r="D349" t="s">
        <v>456</v>
      </c>
      <c r="E349" t="s">
        <v>182</v>
      </c>
      <c r="F349"/>
      <c r="G349" t="s">
        <v>442</v>
      </c>
      <c r="H349" t="s">
        <v>281</v>
      </c>
      <c r="I349" t="s">
        <v>188</v>
      </c>
      <c r="J349" s="175">
        <v>110448287</v>
      </c>
      <c r="K349" s="175">
        <v>75302056</v>
      </c>
      <c r="L349" s="92">
        <v>75902006.189999998</v>
      </c>
      <c r="M349">
        <v>10.5</v>
      </c>
      <c r="N349" s="90" t="s">
        <v>4</v>
      </c>
      <c r="Q349"/>
    </row>
    <row r="350" spans="2:17">
      <c r="B350" s="89" t="s">
        <v>177</v>
      </c>
      <c r="C350" t="s">
        <v>154</v>
      </c>
      <c r="D350" t="s">
        <v>456</v>
      </c>
      <c r="E350" t="s">
        <v>182</v>
      </c>
      <c r="F350"/>
      <c r="G350" t="s">
        <v>443</v>
      </c>
      <c r="H350" t="s">
        <v>281</v>
      </c>
      <c r="I350" t="s">
        <v>188</v>
      </c>
      <c r="J350" s="175">
        <v>147264380</v>
      </c>
      <c r="K350" s="175">
        <v>104155203</v>
      </c>
      <c r="L350" s="92">
        <v>102044156.7</v>
      </c>
      <c r="M350">
        <v>10.5</v>
      </c>
      <c r="N350" s="90" t="s">
        <v>4</v>
      </c>
      <c r="Q350"/>
    </row>
    <row r="351" spans="2:17">
      <c r="B351" s="89" t="s">
        <v>177</v>
      </c>
      <c r="C351" t="s">
        <v>154</v>
      </c>
      <c r="D351" t="s">
        <v>456</v>
      </c>
      <c r="E351" t="s">
        <v>182</v>
      </c>
      <c r="F351"/>
      <c r="G351" t="s">
        <v>444</v>
      </c>
      <c r="H351" t="s">
        <v>281</v>
      </c>
      <c r="I351" t="s">
        <v>188</v>
      </c>
      <c r="J351" s="175">
        <v>214076931</v>
      </c>
      <c r="K351" s="175">
        <v>148170301</v>
      </c>
      <c r="L351" s="92">
        <v>149777974.31999999</v>
      </c>
      <c r="M351">
        <v>10.5</v>
      </c>
      <c r="N351" s="90" t="s">
        <v>4</v>
      </c>
      <c r="Q351"/>
    </row>
    <row r="352" spans="2:17">
      <c r="B352" s="89" t="s">
        <v>177</v>
      </c>
      <c r="C352" t="s">
        <v>154</v>
      </c>
      <c r="D352" t="s">
        <v>456</v>
      </c>
      <c r="E352" t="s">
        <v>182</v>
      </c>
      <c r="F352"/>
      <c r="G352" t="s">
        <v>445</v>
      </c>
      <c r="H352" t="s">
        <v>281</v>
      </c>
      <c r="I352" t="s">
        <v>188</v>
      </c>
      <c r="J352" s="175">
        <v>115717265</v>
      </c>
      <c r="K352" s="175">
        <v>80704111</v>
      </c>
      <c r="L352" s="92">
        <v>81220461.390000001</v>
      </c>
      <c r="M352">
        <v>10.5</v>
      </c>
      <c r="N352" s="90" t="s">
        <v>4</v>
      </c>
      <c r="Q352"/>
    </row>
    <row r="353" spans="2:17">
      <c r="B353" s="89" t="s">
        <v>177</v>
      </c>
      <c r="C353" t="s">
        <v>154</v>
      </c>
      <c r="D353" t="s">
        <v>456</v>
      </c>
      <c r="E353" t="s">
        <v>182</v>
      </c>
      <c r="F353"/>
      <c r="G353" t="s">
        <v>446</v>
      </c>
      <c r="H353" t="s">
        <v>281</v>
      </c>
      <c r="I353" t="s">
        <v>188</v>
      </c>
      <c r="J353" s="175">
        <v>137414250</v>
      </c>
      <c r="K353" s="175">
        <v>96922775</v>
      </c>
      <c r="L353" s="92">
        <v>96922572.299999997</v>
      </c>
      <c r="M353">
        <v>10.5</v>
      </c>
      <c r="N353" s="90" t="s">
        <v>4</v>
      </c>
      <c r="Q353"/>
    </row>
    <row r="354" spans="2:17">
      <c r="B354" s="89" t="s">
        <v>177</v>
      </c>
      <c r="C354" t="s">
        <v>154</v>
      </c>
      <c r="D354" t="s">
        <v>456</v>
      </c>
      <c r="E354" t="s">
        <v>182</v>
      </c>
      <c r="F354"/>
      <c r="G354" t="s">
        <v>447</v>
      </c>
      <c r="H354" t="s">
        <v>281</v>
      </c>
      <c r="I354" t="s">
        <v>188</v>
      </c>
      <c r="J354" s="175">
        <v>462869038</v>
      </c>
      <c r="K354" s="175">
        <v>325242738</v>
      </c>
      <c r="L354" s="92">
        <v>324181883.68000001</v>
      </c>
      <c r="M354">
        <v>10.5</v>
      </c>
      <c r="N354" s="90" t="s">
        <v>4</v>
      </c>
      <c r="Q354"/>
    </row>
    <row r="355" spans="2:17">
      <c r="B355" s="89" t="s">
        <v>177</v>
      </c>
      <c r="C355" t="s">
        <v>154</v>
      </c>
      <c r="D355" t="s">
        <v>456</v>
      </c>
      <c r="E355" t="s">
        <v>182</v>
      </c>
      <c r="F355"/>
      <c r="G355" t="s">
        <v>448</v>
      </c>
      <c r="H355" t="s">
        <v>281</v>
      </c>
      <c r="I355" t="s">
        <v>188</v>
      </c>
      <c r="J355" s="175">
        <v>130181914</v>
      </c>
      <c r="K355" s="175">
        <v>91713081</v>
      </c>
      <c r="L355" s="92">
        <v>91245129.209999993</v>
      </c>
      <c r="M355">
        <v>10.5</v>
      </c>
      <c r="N355" s="90" t="s">
        <v>4</v>
      </c>
      <c r="Q355"/>
    </row>
    <row r="356" spans="2:17">
      <c r="B356" s="89" t="s">
        <v>177</v>
      </c>
      <c r="C356" t="s">
        <v>154</v>
      </c>
      <c r="D356" t="s">
        <v>456</v>
      </c>
      <c r="E356" t="s">
        <v>182</v>
      </c>
      <c r="F356"/>
      <c r="G356" t="s">
        <v>449</v>
      </c>
      <c r="H356" t="s">
        <v>281</v>
      </c>
      <c r="I356" t="s">
        <v>188</v>
      </c>
      <c r="J356" s="175">
        <v>98359676</v>
      </c>
      <c r="K356" s="175">
        <v>70334823</v>
      </c>
      <c r="L356" s="92">
        <v>69392010.859999999</v>
      </c>
      <c r="M356">
        <v>10.5</v>
      </c>
      <c r="N356" s="90" t="s">
        <v>4</v>
      </c>
      <c r="Q356"/>
    </row>
    <row r="357" spans="2:17">
      <c r="B357" s="89" t="s">
        <v>177</v>
      </c>
      <c r="C357" t="s">
        <v>154</v>
      </c>
      <c r="D357" t="s">
        <v>456</v>
      </c>
      <c r="E357" t="s">
        <v>182</v>
      </c>
      <c r="F357"/>
      <c r="G357" t="s">
        <v>450</v>
      </c>
      <c r="H357" t="s">
        <v>281</v>
      </c>
      <c r="I357" t="s">
        <v>188</v>
      </c>
      <c r="J357" s="175">
        <v>144646572</v>
      </c>
      <c r="K357" s="175">
        <v>102358906</v>
      </c>
      <c r="L357" s="92">
        <v>101202253.34999999</v>
      </c>
      <c r="M357">
        <v>10.5</v>
      </c>
      <c r="N357" s="90" t="s">
        <v>4</v>
      </c>
      <c r="Q357"/>
    </row>
    <row r="358" spans="2:17">
      <c r="B358" s="89" t="s">
        <v>177</v>
      </c>
      <c r="C358" t="s">
        <v>154</v>
      </c>
      <c r="D358" t="s">
        <v>456</v>
      </c>
      <c r="E358" t="s">
        <v>182</v>
      </c>
      <c r="F358"/>
      <c r="G358" t="s">
        <v>451</v>
      </c>
      <c r="H358" t="s">
        <v>281</v>
      </c>
      <c r="I358" t="s">
        <v>188</v>
      </c>
      <c r="J358" s="175">
        <v>144646572</v>
      </c>
      <c r="K358" s="175">
        <v>103716442</v>
      </c>
      <c r="L358" s="92">
        <v>101874651.39</v>
      </c>
      <c r="M358">
        <v>10.5</v>
      </c>
      <c r="N358" s="90" t="s">
        <v>4</v>
      </c>
      <c r="Q358"/>
    </row>
    <row r="359" spans="2:17">
      <c r="B359" s="89" t="s">
        <v>177</v>
      </c>
      <c r="C359" t="s">
        <v>154</v>
      </c>
      <c r="D359" t="s">
        <v>456</v>
      </c>
      <c r="E359" t="s">
        <v>182</v>
      </c>
      <c r="F359"/>
      <c r="G359" t="s">
        <v>452</v>
      </c>
      <c r="H359" t="s">
        <v>453</v>
      </c>
      <c r="I359" t="s">
        <v>188</v>
      </c>
      <c r="J359" s="175">
        <v>139382189</v>
      </c>
      <c r="K359" s="175">
        <v>102187601</v>
      </c>
      <c r="L359" s="92">
        <v>101204047.87</v>
      </c>
      <c r="M359">
        <v>10.5</v>
      </c>
      <c r="N359" s="90" t="s">
        <v>4</v>
      </c>
      <c r="Q359"/>
    </row>
    <row r="360" spans="2:17">
      <c r="B360" s="89" t="s">
        <v>177</v>
      </c>
      <c r="C360" t="s">
        <v>154</v>
      </c>
      <c r="D360" t="s">
        <v>456</v>
      </c>
      <c r="E360" t="s">
        <v>182</v>
      </c>
      <c r="F360"/>
      <c r="G360" t="s">
        <v>454</v>
      </c>
      <c r="H360" t="s">
        <v>281</v>
      </c>
      <c r="I360" t="s">
        <v>188</v>
      </c>
      <c r="J360" s="175">
        <v>557528767</v>
      </c>
      <c r="K360" s="175">
        <v>409215080</v>
      </c>
      <c r="L360" s="92">
        <v>404816330.70999998</v>
      </c>
      <c r="M360">
        <v>10.5</v>
      </c>
      <c r="N360" s="90" t="s">
        <v>4</v>
      </c>
      <c r="Q360"/>
    </row>
    <row r="361" spans="2:17">
      <c r="B361" s="89" t="s">
        <v>177</v>
      </c>
      <c r="C361" t="s">
        <v>154</v>
      </c>
      <c r="D361" t="s">
        <v>456</v>
      </c>
      <c r="E361" t="s">
        <v>182</v>
      </c>
      <c r="F361"/>
      <c r="G361" t="s">
        <v>455</v>
      </c>
      <c r="H361" t="s">
        <v>281</v>
      </c>
      <c r="I361" t="s">
        <v>188</v>
      </c>
      <c r="J361" s="175">
        <v>65721233</v>
      </c>
      <c r="K361" s="175">
        <v>50014385</v>
      </c>
      <c r="L361" s="92">
        <v>50600134.740000002</v>
      </c>
      <c r="M361">
        <v>10.5</v>
      </c>
      <c r="N361" s="90" t="s">
        <v>4</v>
      </c>
      <c r="Q361"/>
    </row>
    <row r="362" spans="2:17" ht="15.75" thickBot="1">
      <c r="B362" s="96"/>
      <c r="C362" s="97"/>
      <c r="D362" s="97"/>
      <c r="E362" s="97"/>
      <c r="F362" s="97"/>
      <c r="G362" s="98"/>
      <c r="H362" s="99" t="s">
        <v>126</v>
      </c>
      <c r="I362" s="98"/>
      <c r="J362" s="22">
        <f>INT(SUM(J163:J361))</f>
        <v>73884566438</v>
      </c>
      <c r="K362" s="22">
        <f>INT(SUM(K163:K361))</f>
        <v>49711441466</v>
      </c>
      <c r="L362" s="22">
        <f>INT(SUM(L163:L361))</f>
        <v>49910122144</v>
      </c>
      <c r="M362" s="22"/>
      <c r="N362" s="100"/>
    </row>
    <row r="363" spans="2:17" ht="15.75" thickTop="1"/>
    <row r="364" spans="2:17">
      <c r="L364" s="113"/>
    </row>
    <row r="365" spans="2:17">
      <c r="L365" s="91"/>
    </row>
    <row r="366" spans="2:17">
      <c r="B366" s="204" t="s">
        <v>0</v>
      </c>
      <c r="C366" s="205"/>
      <c r="D366" s="205"/>
      <c r="E366" s="205"/>
      <c r="F366" s="205"/>
      <c r="G366" s="205"/>
      <c r="H366" s="205"/>
      <c r="I366" s="205"/>
      <c r="J366" s="205"/>
      <c r="K366" s="205"/>
      <c r="L366" s="205"/>
      <c r="M366" s="205"/>
      <c r="N366" s="206"/>
    </row>
    <row r="367" spans="2:17">
      <c r="B367" s="204" t="s">
        <v>112</v>
      </c>
      <c r="C367" s="205"/>
      <c r="D367" s="205"/>
      <c r="E367" s="205"/>
      <c r="F367" s="205"/>
      <c r="G367" s="205"/>
      <c r="H367" s="205"/>
      <c r="I367" s="205"/>
      <c r="J367" s="205"/>
      <c r="K367" s="205"/>
      <c r="L367" s="205"/>
      <c r="M367" s="205"/>
      <c r="N367" s="206"/>
    </row>
    <row r="368" spans="2:17">
      <c r="B368" s="207">
        <f>+EAN!D7</f>
        <v>45838</v>
      </c>
      <c r="C368" s="208"/>
      <c r="D368" s="208"/>
      <c r="E368" s="208"/>
      <c r="F368" s="208"/>
      <c r="G368" s="208"/>
      <c r="H368" s="208"/>
      <c r="I368" s="208"/>
      <c r="J368" s="208"/>
      <c r="K368" s="208"/>
      <c r="L368" s="208"/>
      <c r="M368" s="208"/>
      <c r="N368" s="209"/>
    </row>
    <row r="369" spans="2:14" ht="14.45" customHeight="1">
      <c r="B369" s="202" t="s">
        <v>650</v>
      </c>
      <c r="C369" s="202"/>
      <c r="D369" s="202"/>
      <c r="E369" s="202"/>
      <c r="F369" s="202"/>
      <c r="G369" s="202"/>
      <c r="H369" s="202"/>
      <c r="I369" s="202"/>
      <c r="J369" s="202"/>
      <c r="K369" s="202"/>
      <c r="L369" s="202"/>
      <c r="M369" s="202"/>
      <c r="N369" s="202"/>
    </row>
    <row r="370" spans="2:14" ht="15" customHeight="1">
      <c r="B370" s="202"/>
      <c r="C370" s="202"/>
      <c r="D370" s="202"/>
      <c r="E370" s="202"/>
      <c r="F370" s="202"/>
      <c r="G370" s="202"/>
      <c r="H370" s="202"/>
      <c r="I370" s="202"/>
      <c r="J370" s="202"/>
      <c r="K370" s="202"/>
      <c r="L370" s="202"/>
      <c r="M370" s="202"/>
      <c r="N370" s="202"/>
    </row>
    <row r="371" spans="2:14" ht="30">
      <c r="B371" s="12" t="s">
        <v>113</v>
      </c>
      <c r="C371" s="12" t="s">
        <v>114</v>
      </c>
      <c r="D371" s="12" t="s">
        <v>115</v>
      </c>
      <c r="E371" s="12" t="s">
        <v>116</v>
      </c>
      <c r="F371" s="12" t="s">
        <v>117</v>
      </c>
      <c r="G371" s="12" t="s">
        <v>118</v>
      </c>
      <c r="H371" s="12" t="s">
        <v>119</v>
      </c>
      <c r="I371" s="12" t="s">
        <v>120</v>
      </c>
      <c r="J371" s="12" t="s">
        <v>121</v>
      </c>
      <c r="K371" s="12" t="s">
        <v>122</v>
      </c>
      <c r="L371" s="12" t="s">
        <v>123</v>
      </c>
      <c r="M371" s="12" t="s">
        <v>124</v>
      </c>
      <c r="N371" s="12" t="s">
        <v>125</v>
      </c>
    </row>
    <row r="372" spans="2:14">
      <c r="B372" s="13" t="s">
        <v>462</v>
      </c>
      <c r="C372" s="14" t="s">
        <v>131</v>
      </c>
      <c r="D372" s="15"/>
      <c r="E372" s="15" t="s">
        <v>183</v>
      </c>
      <c r="F372" s="14"/>
      <c r="G372" s="16" t="s">
        <v>463</v>
      </c>
      <c r="H372" s="16" t="s">
        <v>464</v>
      </c>
      <c r="I372" s="14" t="s">
        <v>188</v>
      </c>
      <c r="J372" s="17">
        <v>243916928</v>
      </c>
      <c r="K372" s="18">
        <v>172063638</v>
      </c>
      <c r="L372" s="17">
        <v>174879606.61000001</v>
      </c>
      <c r="M372" s="130">
        <v>10.6</v>
      </c>
      <c r="N372" s="19" t="s">
        <v>4</v>
      </c>
    </row>
    <row r="373" spans="2:14">
      <c r="B373" s="13" t="s">
        <v>462</v>
      </c>
      <c r="C373" s="14" t="s">
        <v>131</v>
      </c>
      <c r="D373" s="15"/>
      <c r="E373" s="15" t="s">
        <v>183</v>
      </c>
      <c r="F373" s="14"/>
      <c r="G373" s="16" t="s">
        <v>465</v>
      </c>
      <c r="H373" s="16" t="s">
        <v>464</v>
      </c>
      <c r="I373" s="14" t="s">
        <v>188</v>
      </c>
      <c r="J373" s="17">
        <v>179350688</v>
      </c>
      <c r="K373" s="18">
        <v>126554710</v>
      </c>
      <c r="L373" s="17">
        <v>128588811</v>
      </c>
      <c r="M373" s="130">
        <v>10.6</v>
      </c>
      <c r="N373" s="19" t="s">
        <v>4</v>
      </c>
    </row>
    <row r="374" spans="2:14">
      <c r="B374" s="13" t="s">
        <v>462</v>
      </c>
      <c r="C374" s="14" t="s">
        <v>131</v>
      </c>
      <c r="D374" s="15"/>
      <c r="E374" s="15" t="s">
        <v>183</v>
      </c>
      <c r="F374" s="14"/>
      <c r="G374" s="16" t="s">
        <v>466</v>
      </c>
      <c r="H374" s="16" t="s">
        <v>464</v>
      </c>
      <c r="I374" s="14" t="s">
        <v>188</v>
      </c>
      <c r="J374" s="17">
        <v>133436912</v>
      </c>
      <c r="K374" s="18">
        <v>94295566</v>
      </c>
      <c r="L374" s="17">
        <v>95673208.670000002</v>
      </c>
      <c r="M374" s="130">
        <v>10.59</v>
      </c>
      <c r="N374" s="19" t="s">
        <v>4</v>
      </c>
    </row>
    <row r="375" spans="2:14">
      <c r="B375" s="13" t="s">
        <v>462</v>
      </c>
      <c r="C375" s="14" t="s">
        <v>131</v>
      </c>
      <c r="D375" s="15"/>
      <c r="E375" s="15" t="s">
        <v>183</v>
      </c>
      <c r="F375" s="14"/>
      <c r="G375" s="16" t="s">
        <v>467</v>
      </c>
      <c r="H375" s="16" t="s">
        <v>464</v>
      </c>
      <c r="I375" s="14" t="s">
        <v>188</v>
      </c>
      <c r="J375" s="17">
        <v>143480544</v>
      </c>
      <c r="K375" s="130">
        <v>103355906</v>
      </c>
      <c r="L375" s="17">
        <v>102872737.39</v>
      </c>
      <c r="M375" s="130">
        <v>10.59</v>
      </c>
      <c r="N375" s="19" t="s">
        <v>4</v>
      </c>
    </row>
    <row r="376" spans="2:14">
      <c r="B376" s="13" t="s">
        <v>462</v>
      </c>
      <c r="C376" s="14" t="s">
        <v>133</v>
      </c>
      <c r="D376" s="15"/>
      <c r="E376" s="15" t="s">
        <v>182</v>
      </c>
      <c r="F376" s="14" t="s">
        <v>185</v>
      </c>
      <c r="G376" s="16" t="s">
        <v>468</v>
      </c>
      <c r="H376" s="16" t="s">
        <v>469</v>
      </c>
      <c r="I376" s="14" t="s">
        <v>188</v>
      </c>
      <c r="J376" s="17">
        <v>34723288</v>
      </c>
      <c r="K376" s="18">
        <v>25685615</v>
      </c>
      <c r="L376" s="17">
        <v>25549646.140000001</v>
      </c>
      <c r="M376" s="130">
        <v>13</v>
      </c>
      <c r="N376" s="19" t="s">
        <v>4</v>
      </c>
    </row>
    <row r="377" spans="2:14">
      <c r="B377" s="13" t="s">
        <v>462</v>
      </c>
      <c r="C377" s="14" t="s">
        <v>133</v>
      </c>
      <c r="D377" s="15"/>
      <c r="E377" s="15" t="s">
        <v>182</v>
      </c>
      <c r="F377" s="14" t="s">
        <v>185</v>
      </c>
      <c r="G377" s="16" t="s">
        <v>470</v>
      </c>
      <c r="H377" s="16" t="s">
        <v>469</v>
      </c>
      <c r="I377" s="14" t="s">
        <v>188</v>
      </c>
      <c r="J377" s="17">
        <v>33102740</v>
      </c>
      <c r="K377" s="18">
        <v>25563477</v>
      </c>
      <c r="L377" s="17">
        <v>25570395.48</v>
      </c>
      <c r="M377" s="130">
        <v>13</v>
      </c>
      <c r="N377" s="19" t="s">
        <v>4</v>
      </c>
    </row>
    <row r="378" spans="2:14">
      <c r="B378" s="13" t="s">
        <v>462</v>
      </c>
      <c r="C378" s="14" t="s">
        <v>133</v>
      </c>
      <c r="D378" s="15"/>
      <c r="E378" s="15" t="s">
        <v>182</v>
      </c>
      <c r="F378" s="14" t="s">
        <v>185</v>
      </c>
      <c r="G378" s="16" t="s">
        <v>471</v>
      </c>
      <c r="H378" s="16" t="s">
        <v>469</v>
      </c>
      <c r="I378" s="14" t="s">
        <v>188</v>
      </c>
      <c r="J378" s="17">
        <v>66205480</v>
      </c>
      <c r="K378" s="18">
        <v>51162568</v>
      </c>
      <c r="L378" s="17">
        <v>51140840.75</v>
      </c>
      <c r="M378" s="130">
        <v>13</v>
      </c>
      <c r="N378" s="19" t="s">
        <v>4</v>
      </c>
    </row>
    <row r="379" spans="2:14">
      <c r="B379" s="13" t="s">
        <v>462</v>
      </c>
      <c r="C379" s="14" t="s">
        <v>133</v>
      </c>
      <c r="D379" s="15"/>
      <c r="E379" s="15" t="s">
        <v>182</v>
      </c>
      <c r="F379" s="14" t="s">
        <v>185</v>
      </c>
      <c r="G379" s="16" t="s">
        <v>472</v>
      </c>
      <c r="H379" s="16" t="s">
        <v>469</v>
      </c>
      <c r="I379" s="14" t="s">
        <v>188</v>
      </c>
      <c r="J379" s="17">
        <v>33102740</v>
      </c>
      <c r="K379" s="18">
        <v>25590189</v>
      </c>
      <c r="L379" s="17">
        <v>25570431.550000001</v>
      </c>
      <c r="M379" s="130">
        <v>13</v>
      </c>
      <c r="N379" s="19" t="s">
        <v>4</v>
      </c>
    </row>
    <row r="380" spans="2:14">
      <c r="B380" s="13" t="s">
        <v>462</v>
      </c>
      <c r="C380" s="14" t="s">
        <v>133</v>
      </c>
      <c r="D380" s="15"/>
      <c r="E380" s="15" t="s">
        <v>182</v>
      </c>
      <c r="F380" s="14" t="s">
        <v>185</v>
      </c>
      <c r="G380" s="16" t="s">
        <v>473</v>
      </c>
      <c r="H380" s="16" t="s">
        <v>469</v>
      </c>
      <c r="I380" s="14" t="s">
        <v>188</v>
      </c>
      <c r="J380" s="17">
        <v>566679456</v>
      </c>
      <c r="K380" s="18">
        <v>461132259</v>
      </c>
      <c r="L380" s="17">
        <v>460258346.14999998</v>
      </c>
      <c r="M380" s="130">
        <v>13</v>
      </c>
      <c r="N380" s="19" t="s">
        <v>4</v>
      </c>
    </row>
    <row r="381" spans="2:14">
      <c r="B381" s="13" t="s">
        <v>462</v>
      </c>
      <c r="C381" s="14" t="s">
        <v>133</v>
      </c>
      <c r="D381" s="15"/>
      <c r="E381" s="15" t="s">
        <v>182</v>
      </c>
      <c r="F381" s="14" t="s">
        <v>185</v>
      </c>
      <c r="G381" s="16" t="s">
        <v>474</v>
      </c>
      <c r="H381" s="16" t="s">
        <v>469</v>
      </c>
      <c r="I381" s="14" t="s">
        <v>188</v>
      </c>
      <c r="J381" s="17">
        <v>124224440</v>
      </c>
      <c r="K381" s="18">
        <v>107216878</v>
      </c>
      <c r="L381" s="17">
        <v>106578551.41</v>
      </c>
      <c r="M381" s="130">
        <v>12.49</v>
      </c>
      <c r="N381" s="19" t="s">
        <v>4</v>
      </c>
    </row>
    <row r="382" spans="2:14">
      <c r="B382" s="13" t="s">
        <v>462</v>
      </c>
      <c r="C382" s="14" t="s">
        <v>134</v>
      </c>
      <c r="D382" s="15"/>
      <c r="E382" s="15" t="s">
        <v>182</v>
      </c>
      <c r="F382" s="14" t="s">
        <v>185</v>
      </c>
      <c r="G382" s="16" t="s">
        <v>475</v>
      </c>
      <c r="H382" s="16" t="s">
        <v>476</v>
      </c>
      <c r="I382" s="14" t="s">
        <v>188</v>
      </c>
      <c r="J382" s="17">
        <v>72114851</v>
      </c>
      <c r="K382" s="18">
        <v>53696985</v>
      </c>
      <c r="L382" s="17">
        <v>53674310.939999998</v>
      </c>
      <c r="M382" s="130">
        <v>12</v>
      </c>
      <c r="N382" s="19" t="s">
        <v>4</v>
      </c>
    </row>
    <row r="383" spans="2:14">
      <c r="B383" s="13" t="s">
        <v>462</v>
      </c>
      <c r="C383" s="14" t="s">
        <v>134</v>
      </c>
      <c r="D383" s="15"/>
      <c r="E383" s="15" t="s">
        <v>182</v>
      </c>
      <c r="F383" s="14" t="s">
        <v>185</v>
      </c>
      <c r="G383" s="16" t="s">
        <v>477</v>
      </c>
      <c r="H383" s="16" t="s">
        <v>478</v>
      </c>
      <c r="I383" s="14" t="s">
        <v>188</v>
      </c>
      <c r="J383" s="17">
        <v>30013703</v>
      </c>
      <c r="K383" s="18">
        <v>20136985</v>
      </c>
      <c r="L383" s="17">
        <v>20430399.09</v>
      </c>
      <c r="M383" s="130">
        <v>12.5</v>
      </c>
      <c r="N383" s="19" t="s">
        <v>4</v>
      </c>
    </row>
    <row r="384" spans="2:14">
      <c r="B384" s="13" t="s">
        <v>462</v>
      </c>
      <c r="C384" s="14" t="s">
        <v>134</v>
      </c>
      <c r="D384" s="15"/>
      <c r="E384" s="15" t="s">
        <v>182</v>
      </c>
      <c r="F384" s="14" t="s">
        <v>185</v>
      </c>
      <c r="G384" s="16" t="s">
        <v>479</v>
      </c>
      <c r="H384" s="16" t="s">
        <v>480</v>
      </c>
      <c r="I384" s="14" t="s">
        <v>188</v>
      </c>
      <c r="J384" s="17">
        <v>82677466</v>
      </c>
      <c r="K384" s="18">
        <v>53148107</v>
      </c>
      <c r="L384" s="17">
        <v>53719381.469999999</v>
      </c>
      <c r="M384" s="130">
        <v>12.75</v>
      </c>
      <c r="N384" s="19" t="s">
        <v>4</v>
      </c>
    </row>
    <row r="385" spans="2:14">
      <c r="B385" s="13" t="s">
        <v>462</v>
      </c>
      <c r="C385" s="14" t="s">
        <v>134</v>
      </c>
      <c r="D385" s="15"/>
      <c r="E385" s="15" t="s">
        <v>182</v>
      </c>
      <c r="F385" s="14" t="s">
        <v>185</v>
      </c>
      <c r="G385" s="16" t="s">
        <v>481</v>
      </c>
      <c r="H385" s="16" t="s">
        <v>482</v>
      </c>
      <c r="I385" s="14" t="s">
        <v>188</v>
      </c>
      <c r="J385" s="17">
        <v>90157152</v>
      </c>
      <c r="K385" s="18">
        <v>60248548</v>
      </c>
      <c r="L385" s="17">
        <v>60802438.630000003</v>
      </c>
      <c r="M385" s="130">
        <v>12.6</v>
      </c>
      <c r="N385" s="19" t="s">
        <v>4</v>
      </c>
    </row>
    <row r="386" spans="2:14">
      <c r="B386" s="13" t="s">
        <v>462</v>
      </c>
      <c r="C386" s="14" t="s">
        <v>134</v>
      </c>
      <c r="D386" s="15"/>
      <c r="E386" s="15" t="s">
        <v>182</v>
      </c>
      <c r="F386" s="14" t="s">
        <v>185</v>
      </c>
      <c r="G386" s="16" t="s">
        <v>483</v>
      </c>
      <c r="H386" s="16" t="s">
        <v>484</v>
      </c>
      <c r="I386" s="14" t="s">
        <v>188</v>
      </c>
      <c r="J386" s="17">
        <v>74249998</v>
      </c>
      <c r="K386" s="18">
        <v>45208357</v>
      </c>
      <c r="L386" s="17">
        <v>45112919.109999999</v>
      </c>
      <c r="M386" s="130">
        <v>13</v>
      </c>
      <c r="N386" s="19" t="s">
        <v>4</v>
      </c>
    </row>
    <row r="387" spans="2:14">
      <c r="B387" s="13" t="s">
        <v>462</v>
      </c>
      <c r="C387" s="14" t="s">
        <v>134</v>
      </c>
      <c r="D387" s="15"/>
      <c r="E387" s="15" t="s">
        <v>182</v>
      </c>
      <c r="F387" s="14" t="s">
        <v>185</v>
      </c>
      <c r="G387" s="16" t="s">
        <v>485</v>
      </c>
      <c r="H387" s="16" t="s">
        <v>484</v>
      </c>
      <c r="I387" s="14" t="s">
        <v>188</v>
      </c>
      <c r="J387" s="17">
        <v>57750007</v>
      </c>
      <c r="K387" s="18">
        <v>35436300</v>
      </c>
      <c r="L387" s="17">
        <v>35089257.729999997</v>
      </c>
      <c r="M387" s="130">
        <v>13</v>
      </c>
      <c r="N387" s="19" t="s">
        <v>4</v>
      </c>
    </row>
    <row r="388" spans="2:14">
      <c r="B388" s="13" t="s">
        <v>462</v>
      </c>
      <c r="C388" s="14" t="s">
        <v>134</v>
      </c>
      <c r="D388" s="15"/>
      <c r="E388" s="15" t="s">
        <v>182</v>
      </c>
      <c r="F388" s="14" t="s">
        <v>185</v>
      </c>
      <c r="G388" s="16" t="s">
        <v>486</v>
      </c>
      <c r="H388" s="16" t="s">
        <v>484</v>
      </c>
      <c r="I388" s="14" t="s">
        <v>188</v>
      </c>
      <c r="J388" s="17">
        <v>28049995</v>
      </c>
      <c r="K388" s="18">
        <v>17242191</v>
      </c>
      <c r="L388" s="17">
        <v>17043411.539999999</v>
      </c>
      <c r="M388" s="130">
        <v>13</v>
      </c>
      <c r="N388" s="19" t="s">
        <v>4</v>
      </c>
    </row>
    <row r="389" spans="2:14">
      <c r="B389" s="13" t="s">
        <v>462</v>
      </c>
      <c r="C389" s="14" t="s">
        <v>134</v>
      </c>
      <c r="D389" s="15"/>
      <c r="E389" s="15" t="s">
        <v>182</v>
      </c>
      <c r="F389" s="14" t="s">
        <v>185</v>
      </c>
      <c r="G389" s="16" t="s">
        <v>487</v>
      </c>
      <c r="H389" s="16" t="s">
        <v>484</v>
      </c>
      <c r="I389" s="14" t="s">
        <v>188</v>
      </c>
      <c r="J389" s="17">
        <v>36299999</v>
      </c>
      <c r="K389" s="18">
        <v>22360438</v>
      </c>
      <c r="L389" s="17">
        <v>22056218.620000001</v>
      </c>
      <c r="M389" s="130">
        <v>13</v>
      </c>
      <c r="N389" s="19" t="s">
        <v>4</v>
      </c>
    </row>
    <row r="390" spans="2:14">
      <c r="B390" s="13" t="s">
        <v>462</v>
      </c>
      <c r="C390" s="14" t="s">
        <v>134</v>
      </c>
      <c r="D390" s="15"/>
      <c r="E390" s="15" t="s">
        <v>182</v>
      </c>
      <c r="F390" s="14" t="s">
        <v>185</v>
      </c>
      <c r="G390" s="16" t="s">
        <v>488</v>
      </c>
      <c r="H390" s="16" t="s">
        <v>489</v>
      </c>
      <c r="I390" s="14" t="s">
        <v>188</v>
      </c>
      <c r="J390" s="17">
        <v>47501922</v>
      </c>
      <c r="K390" s="18">
        <v>30085479</v>
      </c>
      <c r="L390" s="17">
        <v>30413734.09</v>
      </c>
      <c r="M390" s="130">
        <v>13</v>
      </c>
      <c r="N390" s="19" t="s">
        <v>4</v>
      </c>
    </row>
    <row r="391" spans="2:14">
      <c r="B391" s="13" t="s">
        <v>462</v>
      </c>
      <c r="C391" s="14" t="s">
        <v>134</v>
      </c>
      <c r="D391" s="15"/>
      <c r="E391" s="15" t="s">
        <v>182</v>
      </c>
      <c r="F391" s="14" t="s">
        <v>185</v>
      </c>
      <c r="G391" s="16" t="s">
        <v>490</v>
      </c>
      <c r="H391" s="16" t="s">
        <v>491</v>
      </c>
      <c r="I391" s="14" t="s">
        <v>188</v>
      </c>
      <c r="J391" s="17">
        <v>29135614</v>
      </c>
      <c r="K391" s="18">
        <v>20500769</v>
      </c>
      <c r="L391" s="17">
        <v>20048350.760000002</v>
      </c>
      <c r="M391" s="130">
        <v>12.35</v>
      </c>
      <c r="N391" s="19" t="s">
        <v>4</v>
      </c>
    </row>
    <row r="392" spans="2:14">
      <c r="B392" s="13" t="s">
        <v>462</v>
      </c>
      <c r="C392" s="14" t="s">
        <v>134</v>
      </c>
      <c r="D392" s="15"/>
      <c r="E392" s="15" t="s">
        <v>182</v>
      </c>
      <c r="F392" s="14" t="s">
        <v>185</v>
      </c>
      <c r="G392" s="16" t="s">
        <v>492</v>
      </c>
      <c r="H392" s="16" t="s">
        <v>491</v>
      </c>
      <c r="I392" s="14" t="s">
        <v>188</v>
      </c>
      <c r="J392" s="17">
        <v>43703421</v>
      </c>
      <c r="K392" s="18">
        <v>30791755</v>
      </c>
      <c r="L392" s="17">
        <v>30072307.48</v>
      </c>
      <c r="M392" s="130">
        <v>12.35</v>
      </c>
      <c r="N392" s="19" t="s">
        <v>4</v>
      </c>
    </row>
    <row r="393" spans="2:14">
      <c r="B393" s="13" t="s">
        <v>462</v>
      </c>
      <c r="C393" s="14" t="s">
        <v>134</v>
      </c>
      <c r="D393" s="15"/>
      <c r="E393" s="15" t="s">
        <v>182</v>
      </c>
      <c r="F393" s="14" t="s">
        <v>185</v>
      </c>
      <c r="G393" s="16" t="s">
        <v>493</v>
      </c>
      <c r="H393" s="16" t="s">
        <v>489</v>
      </c>
      <c r="I393" s="14" t="s">
        <v>188</v>
      </c>
      <c r="J393" s="17">
        <v>55418912</v>
      </c>
      <c r="K393" s="18">
        <v>35685616</v>
      </c>
      <c r="L393" s="17">
        <v>35484652.630000003</v>
      </c>
      <c r="M393" s="130">
        <v>13</v>
      </c>
      <c r="N393" s="19" t="s">
        <v>4</v>
      </c>
    </row>
    <row r="394" spans="2:14">
      <c r="B394" s="13" t="s">
        <v>462</v>
      </c>
      <c r="C394" s="14" t="s">
        <v>134</v>
      </c>
      <c r="D394" s="15"/>
      <c r="E394" s="15" t="s">
        <v>182</v>
      </c>
      <c r="F394" s="14" t="s">
        <v>185</v>
      </c>
      <c r="G394" s="16" t="s">
        <v>494</v>
      </c>
      <c r="H394" s="16" t="s">
        <v>484</v>
      </c>
      <c r="I394" s="14" t="s">
        <v>188</v>
      </c>
      <c r="J394" s="17">
        <v>80879453</v>
      </c>
      <c r="K394" s="18">
        <v>50854794</v>
      </c>
      <c r="L394" s="17">
        <v>50127992.890000001</v>
      </c>
      <c r="M394" s="130">
        <v>13</v>
      </c>
      <c r="N394" s="19" t="s">
        <v>4</v>
      </c>
    </row>
    <row r="395" spans="2:14">
      <c r="B395" s="13" t="s">
        <v>462</v>
      </c>
      <c r="C395" s="14" t="s">
        <v>134</v>
      </c>
      <c r="D395" s="15"/>
      <c r="E395" s="15" t="s">
        <v>182</v>
      </c>
      <c r="F395" s="14" t="s">
        <v>185</v>
      </c>
      <c r="G395" s="16" t="s">
        <v>495</v>
      </c>
      <c r="H395" s="16" t="s">
        <v>476</v>
      </c>
      <c r="I395" s="14" t="s">
        <v>188</v>
      </c>
      <c r="J395" s="17">
        <v>38127121</v>
      </c>
      <c r="K395" s="18">
        <v>30049315</v>
      </c>
      <c r="L395" s="17">
        <v>30381114.039999999</v>
      </c>
      <c r="M395" s="130">
        <v>12</v>
      </c>
      <c r="N395" s="19" t="s">
        <v>4</v>
      </c>
    </row>
    <row r="396" spans="2:14">
      <c r="B396" s="13" t="s">
        <v>462</v>
      </c>
      <c r="C396" s="14" t="s">
        <v>134</v>
      </c>
      <c r="D396" s="15"/>
      <c r="E396" s="15" t="s">
        <v>182</v>
      </c>
      <c r="F396" s="14" t="s">
        <v>185</v>
      </c>
      <c r="G396" s="16" t="s">
        <v>496</v>
      </c>
      <c r="H396" s="16" t="s">
        <v>476</v>
      </c>
      <c r="I396" s="14" t="s">
        <v>188</v>
      </c>
      <c r="J396" s="17">
        <v>62049312</v>
      </c>
      <c r="K396" s="18">
        <v>51397260</v>
      </c>
      <c r="L396" s="17">
        <v>50635457.689999998</v>
      </c>
      <c r="M396" s="130">
        <v>12</v>
      </c>
      <c r="N396" s="19" t="s">
        <v>4</v>
      </c>
    </row>
    <row r="397" spans="2:14">
      <c r="B397" s="13" t="s">
        <v>462</v>
      </c>
      <c r="C397" s="14" t="s">
        <v>134</v>
      </c>
      <c r="D397" s="15"/>
      <c r="E397" s="15" t="s">
        <v>182</v>
      </c>
      <c r="F397" s="14" t="s">
        <v>185</v>
      </c>
      <c r="G397" s="16" t="s">
        <v>497</v>
      </c>
      <c r="H397" s="16" t="s">
        <v>498</v>
      </c>
      <c r="I397" s="14" t="s">
        <v>188</v>
      </c>
      <c r="J397" s="17">
        <v>248131509</v>
      </c>
      <c r="K397" s="18">
        <v>203475343</v>
      </c>
      <c r="L397" s="17">
        <v>204907102.34999999</v>
      </c>
      <c r="M397" s="130">
        <v>11.5</v>
      </c>
      <c r="N397" s="19" t="s">
        <v>4</v>
      </c>
    </row>
    <row r="398" spans="2:14">
      <c r="B398" s="13" t="s">
        <v>462</v>
      </c>
      <c r="C398" s="14" t="s">
        <v>134</v>
      </c>
      <c r="D398" s="15"/>
      <c r="E398" s="15" t="s">
        <v>182</v>
      </c>
      <c r="F398" s="14" t="s">
        <v>185</v>
      </c>
      <c r="G398" s="16" t="s">
        <v>499</v>
      </c>
      <c r="H398" s="16" t="s">
        <v>476</v>
      </c>
      <c r="I398" s="14" t="s">
        <v>188</v>
      </c>
      <c r="J398" s="17">
        <v>121106850</v>
      </c>
      <c r="K398" s="18">
        <v>100920547</v>
      </c>
      <c r="L398" s="17">
        <v>101273769.45</v>
      </c>
      <c r="M398" s="130">
        <v>11.99</v>
      </c>
      <c r="N398" s="19" t="s">
        <v>4</v>
      </c>
    </row>
    <row r="399" spans="2:14">
      <c r="B399" s="13" t="s">
        <v>462</v>
      </c>
      <c r="C399" s="14" t="s">
        <v>134</v>
      </c>
      <c r="D399" s="15"/>
      <c r="E399" s="15" t="s">
        <v>182</v>
      </c>
      <c r="F399" s="14" t="s">
        <v>185</v>
      </c>
      <c r="G399" s="16" t="s">
        <v>500</v>
      </c>
      <c r="H399" s="16" t="s">
        <v>501</v>
      </c>
      <c r="I399" s="14" t="s">
        <v>188</v>
      </c>
      <c r="J399" s="17">
        <v>134280818</v>
      </c>
      <c r="K399" s="18">
        <v>101198628</v>
      </c>
      <c r="L399" s="17">
        <v>101331339.40000001</v>
      </c>
      <c r="M399" s="130">
        <v>12.5</v>
      </c>
      <c r="N399" s="19" t="s">
        <v>4</v>
      </c>
    </row>
    <row r="400" spans="2:14">
      <c r="B400" s="13" t="s">
        <v>462</v>
      </c>
      <c r="C400" s="14" t="s">
        <v>134</v>
      </c>
      <c r="D400" s="15"/>
      <c r="E400" s="15" t="s">
        <v>182</v>
      </c>
      <c r="F400" s="14" t="s">
        <v>185</v>
      </c>
      <c r="G400" s="16" t="s">
        <v>502</v>
      </c>
      <c r="H400" s="16" t="s">
        <v>501</v>
      </c>
      <c r="I400" s="14" t="s">
        <v>188</v>
      </c>
      <c r="J400" s="17">
        <v>268561647</v>
      </c>
      <c r="K400" s="18">
        <v>203150686</v>
      </c>
      <c r="L400" s="17">
        <v>202663691.02000001</v>
      </c>
      <c r="M400" s="130">
        <v>12.5</v>
      </c>
      <c r="N400" s="19" t="s">
        <v>4</v>
      </c>
    </row>
    <row r="401" spans="2:14">
      <c r="B401" s="13" t="s">
        <v>462</v>
      </c>
      <c r="C401" s="14" t="s">
        <v>134</v>
      </c>
      <c r="D401" s="15"/>
      <c r="E401" s="15" t="s">
        <v>182</v>
      </c>
      <c r="F401" s="14" t="s">
        <v>185</v>
      </c>
      <c r="G401" s="16" t="s">
        <v>503</v>
      </c>
      <c r="H401" s="16" t="s">
        <v>501</v>
      </c>
      <c r="I401" s="14" t="s">
        <v>188</v>
      </c>
      <c r="J401" s="17">
        <v>134280818</v>
      </c>
      <c r="K401" s="18">
        <v>102534246</v>
      </c>
      <c r="L401" s="17">
        <v>101328871.67</v>
      </c>
      <c r="M401" s="130">
        <v>12.5</v>
      </c>
      <c r="N401" s="19" t="s">
        <v>4</v>
      </c>
    </row>
    <row r="402" spans="2:14">
      <c r="B402" s="13" t="s">
        <v>462</v>
      </c>
      <c r="C402" s="14" t="s">
        <v>134</v>
      </c>
      <c r="D402" s="15"/>
      <c r="E402" s="15" t="s">
        <v>182</v>
      </c>
      <c r="F402" s="14" t="s">
        <v>185</v>
      </c>
      <c r="G402" s="16" t="s">
        <v>504</v>
      </c>
      <c r="H402" s="16" t="s">
        <v>505</v>
      </c>
      <c r="I402" s="14" t="s">
        <v>188</v>
      </c>
      <c r="J402" s="17">
        <v>49983458</v>
      </c>
      <c r="K402" s="18">
        <v>35516791</v>
      </c>
      <c r="L402" s="17">
        <v>35479975.520000003</v>
      </c>
      <c r="M402" s="130">
        <v>12.85</v>
      </c>
      <c r="N402" s="19" t="s">
        <v>4</v>
      </c>
    </row>
    <row r="403" spans="2:14">
      <c r="B403" s="13" t="s">
        <v>462</v>
      </c>
      <c r="C403" s="14" t="s">
        <v>134</v>
      </c>
      <c r="D403" s="15"/>
      <c r="E403" s="15" t="s">
        <v>182</v>
      </c>
      <c r="F403" s="14" t="s">
        <v>185</v>
      </c>
      <c r="G403" s="16" t="s">
        <v>506</v>
      </c>
      <c r="H403" s="16" t="s">
        <v>507</v>
      </c>
      <c r="I403" s="14" t="s">
        <v>188</v>
      </c>
      <c r="J403" s="17">
        <v>23667755</v>
      </c>
      <c r="K403" s="18">
        <v>19127533</v>
      </c>
      <c r="L403" s="17">
        <v>19401091.57</v>
      </c>
      <c r="M403" s="130">
        <v>12.24</v>
      </c>
      <c r="N403" s="19" t="s">
        <v>4</v>
      </c>
    </row>
    <row r="404" spans="2:14">
      <c r="B404" s="13" t="s">
        <v>462</v>
      </c>
      <c r="C404" s="14" t="s">
        <v>134</v>
      </c>
      <c r="D404" s="15"/>
      <c r="E404" s="15" t="s">
        <v>182</v>
      </c>
      <c r="F404" s="14" t="s">
        <v>185</v>
      </c>
      <c r="G404" s="16" t="s">
        <v>508</v>
      </c>
      <c r="H404" s="16" t="s">
        <v>478</v>
      </c>
      <c r="I404" s="14" t="s">
        <v>188</v>
      </c>
      <c r="J404" s="17">
        <v>30207194</v>
      </c>
      <c r="K404" s="18">
        <v>23157535</v>
      </c>
      <c r="L404" s="17">
        <v>23495557.239999998</v>
      </c>
      <c r="M404" s="130">
        <v>12.5</v>
      </c>
      <c r="N404" s="19" t="s">
        <v>4</v>
      </c>
    </row>
    <row r="405" spans="2:14">
      <c r="B405" s="13" t="s">
        <v>462</v>
      </c>
      <c r="C405" s="14" t="s">
        <v>134</v>
      </c>
      <c r="D405" s="15"/>
      <c r="E405" s="15" t="s">
        <v>182</v>
      </c>
      <c r="F405" s="14" t="s">
        <v>185</v>
      </c>
      <c r="G405" s="16" t="s">
        <v>509</v>
      </c>
      <c r="H405" s="16" t="s">
        <v>505</v>
      </c>
      <c r="I405" s="14" t="s">
        <v>188</v>
      </c>
      <c r="J405" s="17">
        <v>983006902</v>
      </c>
      <c r="K405" s="18">
        <v>746573942</v>
      </c>
      <c r="L405" s="17">
        <v>748127654.25</v>
      </c>
      <c r="M405" s="130">
        <v>12.85</v>
      </c>
      <c r="N405" s="19" t="s">
        <v>4</v>
      </c>
    </row>
    <row r="406" spans="2:14">
      <c r="B406" s="13" t="s">
        <v>462</v>
      </c>
      <c r="C406" s="14" t="s">
        <v>135</v>
      </c>
      <c r="D406" s="15" t="s">
        <v>510</v>
      </c>
      <c r="E406" s="15" t="s">
        <v>182</v>
      </c>
      <c r="F406" s="14" t="s">
        <v>185</v>
      </c>
      <c r="G406" s="16" t="s">
        <v>186</v>
      </c>
      <c r="H406" s="16" t="s">
        <v>187</v>
      </c>
      <c r="I406" s="14" t="s">
        <v>188</v>
      </c>
      <c r="J406" s="17">
        <v>1987294</v>
      </c>
      <c r="K406" s="18">
        <v>1024331</v>
      </c>
      <c r="L406" s="17">
        <v>1002317.14</v>
      </c>
      <c r="M406" s="130">
        <v>12</v>
      </c>
      <c r="N406" s="19" t="s">
        <v>4</v>
      </c>
    </row>
    <row r="407" spans="2:14">
      <c r="B407" s="13" t="s">
        <v>462</v>
      </c>
      <c r="C407" s="14" t="s">
        <v>135</v>
      </c>
      <c r="D407" s="15" t="s">
        <v>510</v>
      </c>
      <c r="E407" s="15" t="s">
        <v>182</v>
      </c>
      <c r="F407" s="14" t="s">
        <v>185</v>
      </c>
      <c r="G407" s="16" t="s">
        <v>189</v>
      </c>
      <c r="H407" s="16" t="s">
        <v>187</v>
      </c>
      <c r="I407" s="14" t="s">
        <v>188</v>
      </c>
      <c r="J407" s="17">
        <v>1957376</v>
      </c>
      <c r="K407" s="18">
        <v>1001312</v>
      </c>
      <c r="L407" s="17">
        <v>1002283.08</v>
      </c>
      <c r="M407" s="130">
        <v>12</v>
      </c>
      <c r="N407" s="19" t="s">
        <v>4</v>
      </c>
    </row>
    <row r="408" spans="2:14">
      <c r="B408" s="13" t="s">
        <v>462</v>
      </c>
      <c r="C408" s="14" t="s">
        <v>135</v>
      </c>
      <c r="D408" s="15" t="s">
        <v>510</v>
      </c>
      <c r="E408" s="15" t="s">
        <v>182</v>
      </c>
      <c r="F408" s="14" t="s">
        <v>185</v>
      </c>
      <c r="G408" s="16" t="s">
        <v>190</v>
      </c>
      <c r="H408" s="16" t="s">
        <v>187</v>
      </c>
      <c r="I408" s="14" t="s">
        <v>188</v>
      </c>
      <c r="J408" s="17">
        <v>3914752</v>
      </c>
      <c r="K408" s="18">
        <v>2004605</v>
      </c>
      <c r="L408" s="17">
        <v>2004589.59</v>
      </c>
      <c r="M408" s="130">
        <v>12</v>
      </c>
      <c r="N408" s="19" t="s">
        <v>4</v>
      </c>
    </row>
    <row r="409" spans="2:14">
      <c r="B409" s="13" t="s">
        <v>462</v>
      </c>
      <c r="C409" s="14" t="s">
        <v>135</v>
      </c>
      <c r="D409" s="15" t="s">
        <v>510</v>
      </c>
      <c r="E409" s="15" t="s">
        <v>182</v>
      </c>
      <c r="F409" s="14" t="s">
        <v>185</v>
      </c>
      <c r="G409" s="16" t="s">
        <v>191</v>
      </c>
      <c r="H409" s="16" t="s">
        <v>187</v>
      </c>
      <c r="I409" s="14" t="s">
        <v>188</v>
      </c>
      <c r="J409" s="17">
        <v>11744224</v>
      </c>
      <c r="K409" s="18">
        <v>6019724</v>
      </c>
      <c r="L409" s="17">
        <v>6013804.1500000004</v>
      </c>
      <c r="M409" s="130">
        <v>12</v>
      </c>
      <c r="N409" s="19" t="s">
        <v>4</v>
      </c>
    </row>
    <row r="410" spans="2:14">
      <c r="B410" s="13" t="s">
        <v>462</v>
      </c>
      <c r="C410" s="14" t="s">
        <v>135</v>
      </c>
      <c r="D410" s="15" t="s">
        <v>510</v>
      </c>
      <c r="E410" s="15" t="s">
        <v>182</v>
      </c>
      <c r="F410" s="14" t="s">
        <v>185</v>
      </c>
      <c r="G410" s="16" t="s">
        <v>192</v>
      </c>
      <c r="H410" s="16" t="s">
        <v>187</v>
      </c>
      <c r="I410" s="14" t="s">
        <v>188</v>
      </c>
      <c r="J410" s="17">
        <v>3914752</v>
      </c>
      <c r="K410" s="18">
        <v>2019070</v>
      </c>
      <c r="L410" s="17">
        <v>2004680.55</v>
      </c>
      <c r="M410" s="130">
        <v>12</v>
      </c>
      <c r="N410" s="19" t="s">
        <v>4</v>
      </c>
    </row>
    <row r="411" spans="2:14">
      <c r="B411" s="13" t="s">
        <v>462</v>
      </c>
      <c r="C411" s="14" t="s">
        <v>135</v>
      </c>
      <c r="D411" s="15" t="s">
        <v>510</v>
      </c>
      <c r="E411" s="15" t="s">
        <v>182</v>
      </c>
      <c r="F411" s="14" t="s">
        <v>185</v>
      </c>
      <c r="G411" s="16" t="s">
        <v>511</v>
      </c>
      <c r="H411" s="16" t="s">
        <v>187</v>
      </c>
      <c r="I411" s="14" t="s">
        <v>188</v>
      </c>
      <c r="J411" s="17">
        <v>5872096</v>
      </c>
      <c r="K411" s="18">
        <v>3037479</v>
      </c>
      <c r="L411" s="17">
        <v>3007031.3</v>
      </c>
      <c r="M411" s="130">
        <v>12</v>
      </c>
      <c r="N411" s="19" t="s">
        <v>4</v>
      </c>
    </row>
    <row r="412" spans="2:14">
      <c r="B412" s="13" t="s">
        <v>462</v>
      </c>
      <c r="C412" s="14" t="s">
        <v>135</v>
      </c>
      <c r="D412" s="15" t="s">
        <v>510</v>
      </c>
      <c r="E412" s="15" t="s">
        <v>182</v>
      </c>
      <c r="F412" s="14" t="s">
        <v>185</v>
      </c>
      <c r="G412" s="16" t="s">
        <v>193</v>
      </c>
      <c r="H412" s="16" t="s">
        <v>187</v>
      </c>
      <c r="I412" s="14" t="s">
        <v>188</v>
      </c>
      <c r="J412" s="17">
        <v>9786848</v>
      </c>
      <c r="K412" s="18">
        <v>5064111</v>
      </c>
      <c r="L412" s="17">
        <v>5011731.13</v>
      </c>
      <c r="M412" s="130">
        <v>12</v>
      </c>
      <c r="N412" s="19" t="s">
        <v>4</v>
      </c>
    </row>
    <row r="413" spans="2:14">
      <c r="B413" s="13" t="s">
        <v>462</v>
      </c>
      <c r="C413" s="14" t="s">
        <v>135</v>
      </c>
      <c r="D413" s="15" t="s">
        <v>510</v>
      </c>
      <c r="E413" s="15" t="s">
        <v>182</v>
      </c>
      <c r="F413" s="14" t="s">
        <v>185</v>
      </c>
      <c r="G413" s="16" t="s">
        <v>194</v>
      </c>
      <c r="H413" s="16" t="s">
        <v>187</v>
      </c>
      <c r="I413" s="14" t="s">
        <v>188</v>
      </c>
      <c r="J413" s="17">
        <v>3914752</v>
      </c>
      <c r="K413" s="18">
        <v>2036825</v>
      </c>
      <c r="L413" s="17">
        <v>2004693.92</v>
      </c>
      <c r="M413" s="130">
        <v>12</v>
      </c>
      <c r="N413" s="19" t="s">
        <v>4</v>
      </c>
    </row>
    <row r="414" spans="2:14">
      <c r="B414" s="13" t="s">
        <v>462</v>
      </c>
      <c r="C414" s="14" t="s">
        <v>135</v>
      </c>
      <c r="D414" s="15" t="s">
        <v>510</v>
      </c>
      <c r="E414" s="15" t="s">
        <v>182</v>
      </c>
      <c r="F414" s="14" t="s">
        <v>185</v>
      </c>
      <c r="G414" s="16" t="s">
        <v>195</v>
      </c>
      <c r="H414" s="16" t="s">
        <v>187</v>
      </c>
      <c r="I414" s="14" t="s">
        <v>188</v>
      </c>
      <c r="J414" s="17">
        <v>1957376</v>
      </c>
      <c r="K414" s="18">
        <v>1019725</v>
      </c>
      <c r="L414" s="17">
        <v>1002343.27</v>
      </c>
      <c r="M414" s="130">
        <v>12</v>
      </c>
      <c r="N414" s="19" t="s">
        <v>4</v>
      </c>
    </row>
    <row r="415" spans="2:14">
      <c r="B415" s="13" t="s">
        <v>462</v>
      </c>
      <c r="C415" s="14" t="s">
        <v>135</v>
      </c>
      <c r="D415" s="15" t="s">
        <v>510</v>
      </c>
      <c r="E415" s="15" t="s">
        <v>182</v>
      </c>
      <c r="F415" s="14" t="s">
        <v>185</v>
      </c>
      <c r="G415" s="16" t="s">
        <v>196</v>
      </c>
      <c r="H415" s="16" t="s">
        <v>187</v>
      </c>
      <c r="I415" s="14" t="s">
        <v>188</v>
      </c>
      <c r="J415" s="17">
        <v>1957376</v>
      </c>
      <c r="K415" s="18">
        <v>1021039</v>
      </c>
      <c r="L415" s="17">
        <v>1002338.37</v>
      </c>
      <c r="M415" s="130">
        <v>12</v>
      </c>
      <c r="N415" s="19" t="s">
        <v>4</v>
      </c>
    </row>
    <row r="416" spans="2:14">
      <c r="B416" s="13" t="s">
        <v>462</v>
      </c>
      <c r="C416" s="14" t="s">
        <v>135</v>
      </c>
      <c r="D416" s="15" t="s">
        <v>510</v>
      </c>
      <c r="E416" s="15" t="s">
        <v>182</v>
      </c>
      <c r="F416" s="14" t="s">
        <v>185</v>
      </c>
      <c r="G416" s="16" t="s">
        <v>197</v>
      </c>
      <c r="H416" s="16" t="s">
        <v>187</v>
      </c>
      <c r="I416" s="14" t="s">
        <v>188</v>
      </c>
      <c r="J416" s="17">
        <v>5872096</v>
      </c>
      <c r="K416" s="18">
        <v>3064110</v>
      </c>
      <c r="L416" s="17">
        <v>3006996.43</v>
      </c>
      <c r="M416" s="130">
        <v>12</v>
      </c>
      <c r="N416" s="19" t="s">
        <v>4</v>
      </c>
    </row>
    <row r="417" spans="2:14">
      <c r="B417" s="13" t="s">
        <v>462</v>
      </c>
      <c r="C417" s="14" t="s">
        <v>135</v>
      </c>
      <c r="D417" s="15" t="s">
        <v>510</v>
      </c>
      <c r="E417" s="15" t="s">
        <v>182</v>
      </c>
      <c r="F417" s="14" t="s">
        <v>185</v>
      </c>
      <c r="G417" s="16" t="s">
        <v>198</v>
      </c>
      <c r="H417" s="16" t="s">
        <v>187</v>
      </c>
      <c r="I417" s="14" t="s">
        <v>188</v>
      </c>
      <c r="J417" s="17">
        <v>5872096</v>
      </c>
      <c r="K417" s="18">
        <v>3072001</v>
      </c>
      <c r="L417" s="17">
        <v>3006954.1</v>
      </c>
      <c r="M417" s="130">
        <v>12</v>
      </c>
      <c r="N417" s="19" t="s">
        <v>4</v>
      </c>
    </row>
    <row r="418" spans="2:14">
      <c r="B418" s="13" t="s">
        <v>462</v>
      </c>
      <c r="C418" s="14" t="s">
        <v>135</v>
      </c>
      <c r="D418" s="15" t="s">
        <v>510</v>
      </c>
      <c r="E418" s="15" t="s">
        <v>182</v>
      </c>
      <c r="F418" s="14" t="s">
        <v>185</v>
      </c>
      <c r="G418" s="16" t="s">
        <v>199</v>
      </c>
      <c r="H418" s="16" t="s">
        <v>187</v>
      </c>
      <c r="I418" s="14" t="s">
        <v>188</v>
      </c>
      <c r="J418" s="17">
        <v>9637259</v>
      </c>
      <c r="K418" s="18">
        <v>5004932</v>
      </c>
      <c r="L418" s="17">
        <v>5011400.34</v>
      </c>
      <c r="M418" s="130">
        <v>12</v>
      </c>
      <c r="N418" s="19" t="s">
        <v>4</v>
      </c>
    </row>
    <row r="419" spans="2:14">
      <c r="B419" s="13" t="s">
        <v>462</v>
      </c>
      <c r="C419" s="14" t="s">
        <v>135</v>
      </c>
      <c r="D419" s="15" t="s">
        <v>510</v>
      </c>
      <c r="E419" s="15" t="s">
        <v>182</v>
      </c>
      <c r="F419" s="14" t="s">
        <v>185</v>
      </c>
      <c r="G419" s="16" t="s">
        <v>512</v>
      </c>
      <c r="H419" s="16" t="s">
        <v>187</v>
      </c>
      <c r="I419" s="14" t="s">
        <v>188</v>
      </c>
      <c r="J419" s="17">
        <v>19274518</v>
      </c>
      <c r="K419" s="18">
        <v>10118358</v>
      </c>
      <c r="L419" s="17">
        <v>10023458.369999999</v>
      </c>
      <c r="M419" s="130">
        <v>12</v>
      </c>
      <c r="N419" s="19" t="s">
        <v>4</v>
      </c>
    </row>
    <row r="420" spans="2:14">
      <c r="B420" s="13" t="s">
        <v>462</v>
      </c>
      <c r="C420" s="14" t="s">
        <v>135</v>
      </c>
      <c r="D420" s="15" t="s">
        <v>510</v>
      </c>
      <c r="E420" s="15" t="s">
        <v>182</v>
      </c>
      <c r="F420" s="14" t="s">
        <v>185</v>
      </c>
      <c r="G420" s="16" t="s">
        <v>200</v>
      </c>
      <c r="H420" s="16" t="s">
        <v>187</v>
      </c>
      <c r="I420" s="14" t="s">
        <v>188</v>
      </c>
      <c r="J420" s="17">
        <v>3854916</v>
      </c>
      <c r="K420" s="18">
        <v>2025643</v>
      </c>
      <c r="L420" s="17">
        <v>2004701.23</v>
      </c>
      <c r="M420" s="130">
        <v>12</v>
      </c>
      <c r="N420" s="19" t="s">
        <v>4</v>
      </c>
    </row>
    <row r="421" spans="2:14">
      <c r="B421" s="13" t="s">
        <v>462</v>
      </c>
      <c r="C421" s="14" t="s">
        <v>135</v>
      </c>
      <c r="D421" s="15" t="s">
        <v>510</v>
      </c>
      <c r="E421" s="15" t="s">
        <v>182</v>
      </c>
      <c r="F421" s="14" t="s">
        <v>185</v>
      </c>
      <c r="G421" s="16" t="s">
        <v>201</v>
      </c>
      <c r="H421" s="16" t="s">
        <v>187</v>
      </c>
      <c r="I421" s="14" t="s">
        <v>188</v>
      </c>
      <c r="J421" s="17">
        <v>3854916</v>
      </c>
      <c r="K421" s="18">
        <v>2029588</v>
      </c>
      <c r="L421" s="17">
        <v>2004704.81</v>
      </c>
      <c r="M421" s="130">
        <v>12</v>
      </c>
      <c r="N421" s="19" t="s">
        <v>4</v>
      </c>
    </row>
    <row r="422" spans="2:14">
      <c r="B422" s="13" t="s">
        <v>462</v>
      </c>
      <c r="C422" s="14" t="s">
        <v>135</v>
      </c>
      <c r="D422" s="15" t="s">
        <v>510</v>
      </c>
      <c r="E422" s="15" t="s">
        <v>182</v>
      </c>
      <c r="F422" s="14" t="s">
        <v>185</v>
      </c>
      <c r="G422" s="16" t="s">
        <v>202</v>
      </c>
      <c r="H422" s="16" t="s">
        <v>187</v>
      </c>
      <c r="I422" s="14" t="s">
        <v>188</v>
      </c>
      <c r="J422" s="17">
        <v>11564717</v>
      </c>
      <c r="K422" s="18">
        <v>6098630</v>
      </c>
      <c r="L422" s="17">
        <v>6014093.8099999996</v>
      </c>
      <c r="M422" s="130">
        <v>12</v>
      </c>
      <c r="N422" s="19" t="s">
        <v>4</v>
      </c>
    </row>
    <row r="423" spans="2:14">
      <c r="B423" s="13" t="s">
        <v>462</v>
      </c>
      <c r="C423" s="14" t="s">
        <v>135</v>
      </c>
      <c r="D423" s="15" t="s">
        <v>510</v>
      </c>
      <c r="E423" s="15" t="s">
        <v>182</v>
      </c>
      <c r="F423" s="14" t="s">
        <v>185</v>
      </c>
      <c r="G423" s="16" t="s">
        <v>513</v>
      </c>
      <c r="H423" s="16" t="s">
        <v>514</v>
      </c>
      <c r="I423" s="14" t="s">
        <v>188</v>
      </c>
      <c r="J423" s="17">
        <v>95248432</v>
      </c>
      <c r="K423" s="18">
        <v>51117367</v>
      </c>
      <c r="L423" s="17">
        <v>51116964.859999999</v>
      </c>
      <c r="M423" s="130">
        <v>12</v>
      </c>
      <c r="N423" s="19" t="s">
        <v>4</v>
      </c>
    </row>
    <row r="424" spans="2:14">
      <c r="B424" s="13" t="s">
        <v>462</v>
      </c>
      <c r="C424" s="14" t="s">
        <v>135</v>
      </c>
      <c r="D424" s="15" t="s">
        <v>510</v>
      </c>
      <c r="E424" s="15" t="s">
        <v>182</v>
      </c>
      <c r="F424" s="14" t="s">
        <v>185</v>
      </c>
      <c r="G424" s="16" t="s">
        <v>515</v>
      </c>
      <c r="H424" s="16" t="s">
        <v>187</v>
      </c>
      <c r="I424" s="14" t="s">
        <v>188</v>
      </c>
      <c r="J424" s="17">
        <v>32001546</v>
      </c>
      <c r="K424" s="18">
        <v>18349152</v>
      </c>
      <c r="L424" s="17">
        <v>18042341.449999999</v>
      </c>
      <c r="M424" s="130">
        <v>12</v>
      </c>
      <c r="N424" s="19" t="s">
        <v>4</v>
      </c>
    </row>
    <row r="425" spans="2:14">
      <c r="B425" s="13" t="s">
        <v>462</v>
      </c>
      <c r="C425" s="14" t="s">
        <v>135</v>
      </c>
      <c r="D425" s="15" t="s">
        <v>510</v>
      </c>
      <c r="E425" s="15" t="s">
        <v>182</v>
      </c>
      <c r="F425" s="14" t="s">
        <v>185</v>
      </c>
      <c r="G425" s="16" t="s">
        <v>203</v>
      </c>
      <c r="H425" s="16" t="s">
        <v>204</v>
      </c>
      <c r="I425" s="14" t="s">
        <v>188</v>
      </c>
      <c r="J425" s="17">
        <v>36452789</v>
      </c>
      <c r="K425" s="18">
        <v>19820499</v>
      </c>
      <c r="L425" s="17">
        <v>20315993</v>
      </c>
      <c r="M425" s="130">
        <v>8.5</v>
      </c>
      <c r="N425" s="19" t="s">
        <v>4</v>
      </c>
    </row>
    <row r="426" spans="2:14">
      <c r="B426" s="13" t="s">
        <v>462</v>
      </c>
      <c r="C426" s="14" t="s">
        <v>135</v>
      </c>
      <c r="D426" s="15" t="s">
        <v>510</v>
      </c>
      <c r="E426" s="15" t="s">
        <v>182</v>
      </c>
      <c r="F426" s="14" t="s">
        <v>185</v>
      </c>
      <c r="G426" s="16" t="s">
        <v>205</v>
      </c>
      <c r="H426" s="16" t="s">
        <v>206</v>
      </c>
      <c r="I426" s="14" t="s">
        <v>188</v>
      </c>
      <c r="J426" s="17">
        <v>672252064</v>
      </c>
      <c r="K426" s="18">
        <v>385487670</v>
      </c>
      <c r="L426" s="17">
        <v>384606038.89999998</v>
      </c>
      <c r="M426" s="130">
        <v>9.75</v>
      </c>
      <c r="N426" s="19" t="s">
        <v>4</v>
      </c>
    </row>
    <row r="427" spans="2:14">
      <c r="B427" s="13" t="s">
        <v>462</v>
      </c>
      <c r="C427" s="14" t="s">
        <v>135</v>
      </c>
      <c r="D427" s="15" t="s">
        <v>510</v>
      </c>
      <c r="E427" s="15" t="s">
        <v>182</v>
      </c>
      <c r="F427" s="14" t="s">
        <v>185</v>
      </c>
      <c r="G427" s="16" t="s">
        <v>516</v>
      </c>
      <c r="H427" s="16" t="s">
        <v>187</v>
      </c>
      <c r="I427" s="14" t="s">
        <v>188</v>
      </c>
      <c r="J427" s="17">
        <v>557076171</v>
      </c>
      <c r="K427" s="18">
        <v>330867944</v>
      </c>
      <c r="L427" s="17">
        <v>330759280.16000003</v>
      </c>
      <c r="M427" s="130">
        <v>12</v>
      </c>
      <c r="N427" s="19" t="s">
        <v>4</v>
      </c>
    </row>
    <row r="428" spans="2:14">
      <c r="B428" s="13" t="s">
        <v>462</v>
      </c>
      <c r="C428" s="14" t="s">
        <v>135</v>
      </c>
      <c r="D428" s="15" t="s">
        <v>510</v>
      </c>
      <c r="E428" s="15" t="s">
        <v>182</v>
      </c>
      <c r="F428" s="14" t="s">
        <v>185</v>
      </c>
      <c r="G428" s="16" t="s">
        <v>517</v>
      </c>
      <c r="H428" s="16" t="s">
        <v>187</v>
      </c>
      <c r="I428" s="14" t="s">
        <v>188</v>
      </c>
      <c r="J428" s="17">
        <v>253216433</v>
      </c>
      <c r="K428" s="18">
        <v>152761643</v>
      </c>
      <c r="L428" s="17">
        <v>150354394.62</v>
      </c>
      <c r="M428" s="130">
        <v>12</v>
      </c>
      <c r="N428" s="19" t="s">
        <v>4</v>
      </c>
    </row>
    <row r="429" spans="2:14">
      <c r="B429" s="13" t="s">
        <v>462</v>
      </c>
      <c r="C429" s="14" t="s">
        <v>135</v>
      </c>
      <c r="D429" s="15" t="s">
        <v>510</v>
      </c>
      <c r="E429" s="15" t="s">
        <v>182</v>
      </c>
      <c r="F429" s="14" t="s">
        <v>185</v>
      </c>
      <c r="G429" s="16" t="s">
        <v>207</v>
      </c>
      <c r="H429" s="16" t="s">
        <v>187</v>
      </c>
      <c r="I429" s="14" t="s">
        <v>188</v>
      </c>
      <c r="J429" s="17">
        <v>315676490</v>
      </c>
      <c r="K429" s="18">
        <v>198968000</v>
      </c>
      <c r="L429" s="17">
        <v>194074363.71000001</v>
      </c>
      <c r="M429" s="130">
        <v>11.02</v>
      </c>
      <c r="N429" s="19" t="s">
        <v>4</v>
      </c>
    </row>
    <row r="430" spans="2:14">
      <c r="B430" s="13" t="s">
        <v>462</v>
      </c>
      <c r="C430" s="14" t="s">
        <v>135</v>
      </c>
      <c r="D430" s="15" t="s">
        <v>510</v>
      </c>
      <c r="E430" s="15" t="s">
        <v>182</v>
      </c>
      <c r="F430" s="14" t="s">
        <v>185</v>
      </c>
      <c r="G430" s="16" t="s">
        <v>208</v>
      </c>
      <c r="H430" s="16" t="s">
        <v>204</v>
      </c>
      <c r="I430" s="14" t="s">
        <v>188</v>
      </c>
      <c r="J430" s="17">
        <v>458890524</v>
      </c>
      <c r="K430" s="18">
        <v>269437808</v>
      </c>
      <c r="L430" s="17">
        <v>270899530.00999999</v>
      </c>
      <c r="M430" s="130">
        <v>10</v>
      </c>
      <c r="N430" s="19" t="s">
        <v>4</v>
      </c>
    </row>
    <row r="431" spans="2:14">
      <c r="B431" s="13" t="s">
        <v>462</v>
      </c>
      <c r="C431" s="14" t="s">
        <v>135</v>
      </c>
      <c r="D431" s="15" t="s">
        <v>510</v>
      </c>
      <c r="E431" s="15" t="s">
        <v>182</v>
      </c>
      <c r="F431" s="14" t="s">
        <v>185</v>
      </c>
      <c r="G431" s="16" t="s">
        <v>518</v>
      </c>
      <c r="H431" s="16" t="s">
        <v>187</v>
      </c>
      <c r="I431" s="14" t="s">
        <v>188</v>
      </c>
      <c r="J431" s="17">
        <v>63011294</v>
      </c>
      <c r="K431" s="18">
        <v>39827386</v>
      </c>
      <c r="L431" s="17">
        <v>39539936.789999999</v>
      </c>
      <c r="M431" s="130">
        <v>10.95</v>
      </c>
      <c r="N431" s="19" t="s">
        <v>4</v>
      </c>
    </row>
    <row r="432" spans="2:14">
      <c r="B432" s="13" t="s">
        <v>462</v>
      </c>
      <c r="C432" s="14" t="s">
        <v>135</v>
      </c>
      <c r="D432" s="15" t="s">
        <v>510</v>
      </c>
      <c r="E432" s="15" t="s">
        <v>182</v>
      </c>
      <c r="F432" s="14" t="s">
        <v>185</v>
      </c>
      <c r="G432" s="16" t="s">
        <v>519</v>
      </c>
      <c r="H432" s="16" t="s">
        <v>212</v>
      </c>
      <c r="I432" s="14" t="s">
        <v>188</v>
      </c>
      <c r="J432" s="17">
        <v>938041950</v>
      </c>
      <c r="K432" s="18">
        <v>630911236</v>
      </c>
      <c r="L432" s="17">
        <v>627359710.67999995</v>
      </c>
      <c r="M432" s="130">
        <v>8.4</v>
      </c>
      <c r="N432" s="19" t="s">
        <v>4</v>
      </c>
    </row>
    <row r="433" spans="2:14">
      <c r="B433" s="13" t="s">
        <v>462</v>
      </c>
      <c r="C433" s="14" t="s">
        <v>135</v>
      </c>
      <c r="D433" s="15" t="s">
        <v>510</v>
      </c>
      <c r="E433" s="15" t="s">
        <v>182</v>
      </c>
      <c r="F433" s="14" t="s">
        <v>185</v>
      </c>
      <c r="G433" s="16" t="s">
        <v>209</v>
      </c>
      <c r="H433" s="16" t="s">
        <v>204</v>
      </c>
      <c r="I433" s="14" t="s">
        <v>188</v>
      </c>
      <c r="J433" s="17">
        <v>7860893</v>
      </c>
      <c r="K433" s="18">
        <v>5076850</v>
      </c>
      <c r="L433" s="17">
        <v>5044187.03</v>
      </c>
      <c r="M433" s="130">
        <v>8.5</v>
      </c>
      <c r="N433" s="19" t="s">
        <v>4</v>
      </c>
    </row>
    <row r="434" spans="2:14">
      <c r="B434" s="13" t="s">
        <v>462</v>
      </c>
      <c r="C434" s="14" t="s">
        <v>135</v>
      </c>
      <c r="D434" s="15" t="s">
        <v>510</v>
      </c>
      <c r="E434" s="15" t="s">
        <v>182</v>
      </c>
      <c r="F434" s="14" t="s">
        <v>185</v>
      </c>
      <c r="G434" s="16" t="s">
        <v>210</v>
      </c>
      <c r="H434" s="16" t="s">
        <v>206</v>
      </c>
      <c r="I434" s="14" t="s">
        <v>188</v>
      </c>
      <c r="J434" s="17">
        <v>623635624</v>
      </c>
      <c r="K434" s="18">
        <v>412919977</v>
      </c>
      <c r="L434" s="17">
        <v>410030776.04000002</v>
      </c>
      <c r="M434" s="130">
        <v>9.1999999999999993</v>
      </c>
      <c r="N434" s="19" t="s">
        <v>4</v>
      </c>
    </row>
    <row r="435" spans="2:14">
      <c r="B435" s="13" t="s">
        <v>462</v>
      </c>
      <c r="C435" s="14" t="s">
        <v>135</v>
      </c>
      <c r="D435" s="15" t="s">
        <v>510</v>
      </c>
      <c r="E435" s="15" t="s">
        <v>182</v>
      </c>
      <c r="F435" s="14" t="s">
        <v>185</v>
      </c>
      <c r="G435" s="16" t="s">
        <v>211</v>
      </c>
      <c r="H435" s="16" t="s">
        <v>212</v>
      </c>
      <c r="I435" s="14" t="s">
        <v>188</v>
      </c>
      <c r="J435" s="17">
        <v>12243339</v>
      </c>
      <c r="K435" s="18">
        <v>7918119</v>
      </c>
      <c r="L435" s="17">
        <v>8003281.6399999997</v>
      </c>
      <c r="M435" s="130">
        <v>9.64</v>
      </c>
      <c r="N435" s="19" t="s">
        <v>4</v>
      </c>
    </row>
    <row r="436" spans="2:14">
      <c r="B436" s="13" t="s">
        <v>462</v>
      </c>
      <c r="C436" s="14" t="s">
        <v>135</v>
      </c>
      <c r="D436" s="15" t="s">
        <v>510</v>
      </c>
      <c r="E436" s="15" t="s">
        <v>182</v>
      </c>
      <c r="F436" s="14" t="s">
        <v>185</v>
      </c>
      <c r="G436" s="16" t="s">
        <v>213</v>
      </c>
      <c r="H436" s="16" t="s">
        <v>206</v>
      </c>
      <c r="I436" s="14" t="s">
        <v>188</v>
      </c>
      <c r="J436" s="17">
        <v>7795443</v>
      </c>
      <c r="K436" s="18">
        <v>5196226</v>
      </c>
      <c r="L436" s="17">
        <v>5126524.82</v>
      </c>
      <c r="M436" s="130">
        <v>9.1999999999999993</v>
      </c>
      <c r="N436" s="19" t="s">
        <v>4</v>
      </c>
    </row>
    <row r="437" spans="2:14">
      <c r="B437" s="13" t="s">
        <v>462</v>
      </c>
      <c r="C437" s="14" t="s">
        <v>137</v>
      </c>
      <c r="D437" s="15"/>
      <c r="E437" s="15" t="s">
        <v>182</v>
      </c>
      <c r="F437" s="14" t="s">
        <v>185</v>
      </c>
      <c r="G437" s="16" t="s">
        <v>216</v>
      </c>
      <c r="H437" s="16" t="s">
        <v>217</v>
      </c>
      <c r="I437" s="14" t="s">
        <v>188</v>
      </c>
      <c r="J437" s="17">
        <v>188960819</v>
      </c>
      <c r="K437" s="18">
        <v>145848151</v>
      </c>
      <c r="L437" s="17">
        <v>148347767.06</v>
      </c>
      <c r="M437" s="130">
        <v>11.22</v>
      </c>
      <c r="N437" s="19" t="s">
        <v>4</v>
      </c>
    </row>
    <row r="438" spans="2:14">
      <c r="B438" s="13" t="s">
        <v>462</v>
      </c>
      <c r="C438" s="14" t="s">
        <v>138</v>
      </c>
      <c r="D438" s="15"/>
      <c r="E438" s="15" t="s">
        <v>182</v>
      </c>
      <c r="F438" s="14" t="s">
        <v>185</v>
      </c>
      <c r="G438" s="16" t="s">
        <v>520</v>
      </c>
      <c r="H438" s="16" t="s">
        <v>521</v>
      </c>
      <c r="I438" s="14" t="s">
        <v>188</v>
      </c>
      <c r="J438" s="17">
        <v>1523560</v>
      </c>
      <c r="K438" s="18">
        <v>1021862</v>
      </c>
      <c r="L438" s="17">
        <v>1004949.4</v>
      </c>
      <c r="M438" s="130">
        <v>14</v>
      </c>
      <c r="N438" s="19" t="s">
        <v>4</v>
      </c>
    </row>
    <row r="439" spans="2:14">
      <c r="B439" s="13" t="s">
        <v>462</v>
      </c>
      <c r="C439" s="14" t="s">
        <v>138</v>
      </c>
      <c r="D439" s="15"/>
      <c r="E439" s="15" t="s">
        <v>182</v>
      </c>
      <c r="F439" s="14" t="s">
        <v>185</v>
      </c>
      <c r="G439" s="16" t="s">
        <v>218</v>
      </c>
      <c r="H439" s="16" t="s">
        <v>219</v>
      </c>
      <c r="I439" s="14" t="s">
        <v>188</v>
      </c>
      <c r="J439" s="17">
        <v>1564448</v>
      </c>
      <c r="K439" s="18">
        <v>1016284</v>
      </c>
      <c r="L439" s="17">
        <v>1032175.26</v>
      </c>
      <c r="M439" s="130">
        <v>14.15</v>
      </c>
      <c r="N439" s="19" t="s">
        <v>4</v>
      </c>
    </row>
    <row r="440" spans="2:14">
      <c r="B440" s="13" t="s">
        <v>462</v>
      </c>
      <c r="C440" s="14" t="s">
        <v>138</v>
      </c>
      <c r="D440" s="15"/>
      <c r="E440" s="15" t="s">
        <v>182</v>
      </c>
      <c r="F440" s="14" t="s">
        <v>185</v>
      </c>
      <c r="G440" s="16" t="s">
        <v>220</v>
      </c>
      <c r="H440" s="16" t="s">
        <v>221</v>
      </c>
      <c r="I440" s="14" t="s">
        <v>188</v>
      </c>
      <c r="J440" s="17">
        <v>18692664</v>
      </c>
      <c r="K440" s="18">
        <v>10000002</v>
      </c>
      <c r="L440" s="17">
        <v>10221758.550000001</v>
      </c>
      <c r="M440" s="130">
        <v>13.1</v>
      </c>
      <c r="N440" s="19" t="s">
        <v>4</v>
      </c>
    </row>
    <row r="441" spans="2:14">
      <c r="B441" s="13" t="s">
        <v>462</v>
      </c>
      <c r="C441" s="14" t="s">
        <v>138</v>
      </c>
      <c r="D441" s="15"/>
      <c r="E441" s="15" t="s">
        <v>182</v>
      </c>
      <c r="F441" s="14" t="s">
        <v>185</v>
      </c>
      <c r="G441" s="16" t="s">
        <v>222</v>
      </c>
      <c r="H441" s="16" t="s">
        <v>221</v>
      </c>
      <c r="I441" s="14" t="s">
        <v>188</v>
      </c>
      <c r="J441" s="17">
        <v>41123846</v>
      </c>
      <c r="K441" s="18">
        <v>22023691</v>
      </c>
      <c r="L441" s="17">
        <v>22488115.949999999</v>
      </c>
      <c r="M441" s="130">
        <v>13.1</v>
      </c>
      <c r="N441" s="19" t="s">
        <v>4</v>
      </c>
    </row>
    <row r="442" spans="2:14">
      <c r="B442" s="13" t="s">
        <v>462</v>
      </c>
      <c r="C442" s="14" t="s">
        <v>138</v>
      </c>
      <c r="D442" s="15"/>
      <c r="E442" s="15" t="s">
        <v>182</v>
      </c>
      <c r="F442" s="14" t="s">
        <v>185</v>
      </c>
      <c r="G442" s="16" t="s">
        <v>522</v>
      </c>
      <c r="H442" s="16" t="s">
        <v>521</v>
      </c>
      <c r="I442" s="14" t="s">
        <v>188</v>
      </c>
      <c r="J442" s="17">
        <v>5954624</v>
      </c>
      <c r="K442" s="18">
        <v>4130412</v>
      </c>
      <c r="L442" s="17">
        <v>4019701.3</v>
      </c>
      <c r="M442" s="130">
        <v>14</v>
      </c>
      <c r="N442" s="19" t="s">
        <v>4</v>
      </c>
    </row>
    <row r="443" spans="2:14">
      <c r="B443" s="13" t="s">
        <v>462</v>
      </c>
      <c r="C443" s="14" t="s">
        <v>138</v>
      </c>
      <c r="D443" s="15"/>
      <c r="E443" s="15" t="s">
        <v>182</v>
      </c>
      <c r="F443" s="14" t="s">
        <v>185</v>
      </c>
      <c r="G443" s="16" t="s">
        <v>223</v>
      </c>
      <c r="H443" s="16" t="s">
        <v>221</v>
      </c>
      <c r="I443" s="14" t="s">
        <v>188</v>
      </c>
      <c r="J443" s="17">
        <v>14431557</v>
      </c>
      <c r="K443" s="18">
        <v>8002870</v>
      </c>
      <c r="L443" s="17">
        <v>8177399.2800000003</v>
      </c>
      <c r="M443" s="130">
        <v>13.1</v>
      </c>
      <c r="N443" s="19" t="s">
        <v>4</v>
      </c>
    </row>
    <row r="444" spans="2:14">
      <c r="B444" s="13" t="s">
        <v>462</v>
      </c>
      <c r="C444" s="14" t="s">
        <v>138</v>
      </c>
      <c r="D444" s="15"/>
      <c r="E444" s="15" t="s">
        <v>182</v>
      </c>
      <c r="F444" s="14" t="s">
        <v>185</v>
      </c>
      <c r="G444" s="16" t="s">
        <v>523</v>
      </c>
      <c r="H444" s="16" t="s">
        <v>521</v>
      </c>
      <c r="I444" s="14" t="s">
        <v>188</v>
      </c>
      <c r="J444" s="17">
        <v>70942460</v>
      </c>
      <c r="K444" s="18">
        <v>51112329</v>
      </c>
      <c r="L444" s="17">
        <v>50247833.140000001</v>
      </c>
      <c r="M444" s="130">
        <v>14</v>
      </c>
      <c r="N444" s="19" t="s">
        <v>4</v>
      </c>
    </row>
    <row r="445" spans="2:14">
      <c r="B445" s="13" t="s">
        <v>462</v>
      </c>
      <c r="C445" s="14" t="s">
        <v>138</v>
      </c>
      <c r="D445" s="15"/>
      <c r="E445" s="15" t="s">
        <v>182</v>
      </c>
      <c r="F445" s="14" t="s">
        <v>185</v>
      </c>
      <c r="G445" s="16" t="s">
        <v>224</v>
      </c>
      <c r="H445" s="16" t="s">
        <v>225</v>
      </c>
      <c r="I445" s="14" t="s">
        <v>188</v>
      </c>
      <c r="J445" s="17">
        <v>25351500</v>
      </c>
      <c r="K445" s="18">
        <v>13009546</v>
      </c>
      <c r="L445" s="17">
        <v>13223019.02</v>
      </c>
      <c r="M445" s="130">
        <v>13.4</v>
      </c>
      <c r="N445" s="19" t="s">
        <v>4</v>
      </c>
    </row>
    <row r="446" spans="2:14">
      <c r="B446" s="13" t="s">
        <v>462</v>
      </c>
      <c r="C446" s="14" t="s">
        <v>138</v>
      </c>
      <c r="D446" s="15"/>
      <c r="E446" s="15" t="s">
        <v>182</v>
      </c>
      <c r="F446" s="14" t="s">
        <v>185</v>
      </c>
      <c r="G446" s="16" t="s">
        <v>226</v>
      </c>
      <c r="H446" s="16" t="s">
        <v>227</v>
      </c>
      <c r="I446" s="14" t="s">
        <v>188</v>
      </c>
      <c r="J446" s="17">
        <v>23786242.469999999</v>
      </c>
      <c r="K446" s="18">
        <v>12983058</v>
      </c>
      <c r="L446" s="17">
        <v>13193177.460000001</v>
      </c>
      <c r="M446" s="130">
        <v>13.15</v>
      </c>
      <c r="N446" s="19" t="s">
        <v>4</v>
      </c>
    </row>
    <row r="447" spans="2:14">
      <c r="B447" s="13" t="s">
        <v>462</v>
      </c>
      <c r="C447" s="14" t="s">
        <v>138</v>
      </c>
      <c r="D447" s="15"/>
      <c r="E447" s="15" t="s">
        <v>182</v>
      </c>
      <c r="F447" s="14" t="s">
        <v>185</v>
      </c>
      <c r="G447" s="16" t="s">
        <v>228</v>
      </c>
      <c r="H447" s="16" t="s">
        <v>227</v>
      </c>
      <c r="I447" s="14" t="s">
        <v>188</v>
      </c>
      <c r="J447" s="17">
        <v>125784821.92</v>
      </c>
      <c r="K447" s="18">
        <v>70025218</v>
      </c>
      <c r="L447" s="17">
        <v>71557699.109999999</v>
      </c>
      <c r="M447" s="130">
        <v>13.15</v>
      </c>
      <c r="N447" s="19" t="s">
        <v>4</v>
      </c>
    </row>
    <row r="448" spans="2:14">
      <c r="B448" s="13" t="s">
        <v>462</v>
      </c>
      <c r="C448" s="14" t="s">
        <v>138</v>
      </c>
      <c r="D448" s="15"/>
      <c r="E448" s="15" t="s">
        <v>182</v>
      </c>
      <c r="F448" s="14" t="s">
        <v>185</v>
      </c>
      <c r="G448" s="16" t="s">
        <v>229</v>
      </c>
      <c r="H448" s="16" t="s">
        <v>227</v>
      </c>
      <c r="I448" s="14" t="s">
        <v>188</v>
      </c>
      <c r="J448" s="17">
        <v>75470893.150000006</v>
      </c>
      <c r="K448" s="18">
        <v>43044073</v>
      </c>
      <c r="L448" s="17">
        <v>42937544.479999997</v>
      </c>
      <c r="M448" s="130">
        <v>13.15</v>
      </c>
      <c r="N448" s="19" t="s">
        <v>4</v>
      </c>
    </row>
    <row r="449" spans="2:14">
      <c r="B449" s="13" t="s">
        <v>462</v>
      </c>
      <c r="C449" s="14" t="s">
        <v>138</v>
      </c>
      <c r="D449" s="15"/>
      <c r="E449" s="15" t="s">
        <v>182</v>
      </c>
      <c r="F449" s="14" t="s">
        <v>185</v>
      </c>
      <c r="G449" s="16" t="s">
        <v>230</v>
      </c>
      <c r="H449" s="16" t="s">
        <v>227</v>
      </c>
      <c r="I449" s="14" t="s">
        <v>188</v>
      </c>
      <c r="J449" s="17">
        <v>104084324.66</v>
      </c>
      <c r="K449" s="18">
        <v>59595172</v>
      </c>
      <c r="L449" s="17">
        <v>60317728.100000001</v>
      </c>
      <c r="M449" s="130">
        <v>13.15</v>
      </c>
      <c r="N449" s="19" t="s">
        <v>4</v>
      </c>
    </row>
    <row r="450" spans="2:14">
      <c r="B450" s="13" t="s">
        <v>462</v>
      </c>
      <c r="C450" s="14" t="s">
        <v>138</v>
      </c>
      <c r="D450" s="15"/>
      <c r="E450" s="15" t="s">
        <v>182</v>
      </c>
      <c r="F450" s="14" t="s">
        <v>185</v>
      </c>
      <c r="G450" s="16" t="s">
        <v>524</v>
      </c>
      <c r="H450" s="16" t="s">
        <v>525</v>
      </c>
      <c r="I450" s="14" t="s">
        <v>188</v>
      </c>
      <c r="J450" s="17">
        <v>342720414</v>
      </c>
      <c r="K450" s="18">
        <v>294568493</v>
      </c>
      <c r="L450" s="17">
        <v>296310077.81999999</v>
      </c>
      <c r="M450" s="130">
        <v>11.5</v>
      </c>
      <c r="N450" s="19" t="s">
        <v>4</v>
      </c>
    </row>
    <row r="451" spans="2:14">
      <c r="B451" s="13" t="s">
        <v>462</v>
      </c>
      <c r="C451" s="14" t="s">
        <v>138</v>
      </c>
      <c r="D451" s="15"/>
      <c r="E451" s="15" t="s">
        <v>182</v>
      </c>
      <c r="F451" s="14" t="s">
        <v>185</v>
      </c>
      <c r="G451" s="16" t="s">
        <v>231</v>
      </c>
      <c r="H451" s="16" t="s">
        <v>232</v>
      </c>
      <c r="I451" s="14" t="s">
        <v>188</v>
      </c>
      <c r="J451" s="17">
        <v>85667132</v>
      </c>
      <c r="K451" s="18">
        <v>50774590</v>
      </c>
      <c r="L451" s="17">
        <v>50846389.469999999</v>
      </c>
      <c r="M451" s="130">
        <v>13.15</v>
      </c>
      <c r="N451" s="19" t="s">
        <v>4</v>
      </c>
    </row>
    <row r="452" spans="2:14">
      <c r="B452" s="13" t="s">
        <v>462</v>
      </c>
      <c r="C452" s="14" t="s">
        <v>138</v>
      </c>
      <c r="D452" s="15"/>
      <c r="E452" s="15" t="s">
        <v>182</v>
      </c>
      <c r="F452" s="14" t="s">
        <v>185</v>
      </c>
      <c r="G452" s="16" t="s">
        <v>233</v>
      </c>
      <c r="H452" s="16" t="s">
        <v>234</v>
      </c>
      <c r="I452" s="14" t="s">
        <v>188</v>
      </c>
      <c r="J452" s="17">
        <v>81787672</v>
      </c>
      <c r="K452" s="18">
        <v>51228766</v>
      </c>
      <c r="L452" s="17">
        <v>51103460.399999999</v>
      </c>
      <c r="M452" s="130">
        <v>13</v>
      </c>
      <c r="N452" s="19" t="s">
        <v>4</v>
      </c>
    </row>
    <row r="453" spans="2:14">
      <c r="B453" s="13" t="s">
        <v>462</v>
      </c>
      <c r="C453" s="14" t="s">
        <v>138</v>
      </c>
      <c r="D453" s="15"/>
      <c r="E453" s="15" t="s">
        <v>182</v>
      </c>
      <c r="F453" s="14" t="s">
        <v>185</v>
      </c>
      <c r="G453" s="16" t="s">
        <v>235</v>
      </c>
      <c r="H453" s="16" t="s">
        <v>219</v>
      </c>
      <c r="I453" s="14" t="s">
        <v>188</v>
      </c>
      <c r="J453" s="17">
        <v>194898144</v>
      </c>
      <c r="K453" s="18">
        <v>154383484</v>
      </c>
      <c r="L453" s="17">
        <v>157111649.31999999</v>
      </c>
      <c r="M453" s="130">
        <v>100.25</v>
      </c>
      <c r="N453" s="19" t="s">
        <v>4</v>
      </c>
    </row>
    <row r="454" spans="2:14">
      <c r="B454" s="13" t="s">
        <v>462</v>
      </c>
      <c r="C454" s="14" t="s">
        <v>138</v>
      </c>
      <c r="D454" s="15"/>
      <c r="E454" s="15" t="s">
        <v>182</v>
      </c>
      <c r="F454" s="14" t="s">
        <v>185</v>
      </c>
      <c r="G454" s="16" t="s">
        <v>236</v>
      </c>
      <c r="H454" s="16" t="s">
        <v>227</v>
      </c>
      <c r="I454" s="14" t="s">
        <v>188</v>
      </c>
      <c r="J454" s="17">
        <v>33315733</v>
      </c>
      <c r="K454" s="18">
        <v>21248795</v>
      </c>
      <c r="L454" s="17">
        <v>21093083.559999999</v>
      </c>
      <c r="M454" s="130">
        <v>12.15</v>
      </c>
      <c r="N454" s="19" t="s">
        <v>4</v>
      </c>
    </row>
    <row r="455" spans="2:14">
      <c r="B455" s="13" t="s">
        <v>462</v>
      </c>
      <c r="C455" s="14" t="s">
        <v>138</v>
      </c>
      <c r="D455" s="15"/>
      <c r="E455" s="15" t="s">
        <v>182</v>
      </c>
      <c r="F455" s="14" t="s">
        <v>185</v>
      </c>
      <c r="G455" s="16" t="s">
        <v>237</v>
      </c>
      <c r="H455" s="16" t="s">
        <v>238</v>
      </c>
      <c r="I455" s="14" t="s">
        <v>188</v>
      </c>
      <c r="J455" s="17">
        <v>3295548</v>
      </c>
      <c r="K455" s="18">
        <v>2028822</v>
      </c>
      <c r="L455" s="17">
        <v>2008782.09</v>
      </c>
      <c r="M455" s="130">
        <v>13.15</v>
      </c>
      <c r="N455" s="19" t="s">
        <v>4</v>
      </c>
    </row>
    <row r="456" spans="2:14">
      <c r="B456" s="13" t="s">
        <v>462</v>
      </c>
      <c r="C456" s="14" t="s">
        <v>138</v>
      </c>
      <c r="D456" s="15"/>
      <c r="E456" s="15" t="s">
        <v>182</v>
      </c>
      <c r="F456" s="14" t="s">
        <v>185</v>
      </c>
      <c r="G456" s="16" t="s">
        <v>239</v>
      </c>
      <c r="H456" s="16" t="s">
        <v>240</v>
      </c>
      <c r="I456" s="14" t="s">
        <v>188</v>
      </c>
      <c r="J456" s="17">
        <v>26730901</v>
      </c>
      <c r="K456" s="18">
        <v>22042493</v>
      </c>
      <c r="L456" s="17">
        <v>22487854.050000001</v>
      </c>
      <c r="M456" s="130">
        <v>11.75</v>
      </c>
      <c r="N456" s="19" t="s">
        <v>4</v>
      </c>
    </row>
    <row r="457" spans="2:14">
      <c r="B457" s="13" t="s">
        <v>462</v>
      </c>
      <c r="C457" s="14" t="s">
        <v>138</v>
      </c>
      <c r="D457" s="15"/>
      <c r="E457" s="15" t="s">
        <v>182</v>
      </c>
      <c r="F457" s="14" t="s">
        <v>185</v>
      </c>
      <c r="G457" s="16" t="s">
        <v>241</v>
      </c>
      <c r="H457" s="16" t="s">
        <v>225</v>
      </c>
      <c r="I457" s="14" t="s">
        <v>188</v>
      </c>
      <c r="J457" s="17">
        <v>3499322</v>
      </c>
      <c r="K457" s="18">
        <v>2055067</v>
      </c>
      <c r="L457" s="17">
        <v>2034400.82</v>
      </c>
      <c r="M457" s="130">
        <v>13.4</v>
      </c>
      <c r="N457" s="19" t="s">
        <v>4</v>
      </c>
    </row>
    <row r="458" spans="2:14">
      <c r="B458" s="13" t="s">
        <v>462</v>
      </c>
      <c r="C458" s="14" t="s">
        <v>138</v>
      </c>
      <c r="D458" s="15"/>
      <c r="E458" s="15" t="s">
        <v>182</v>
      </c>
      <c r="F458" s="14" t="s">
        <v>185</v>
      </c>
      <c r="G458" s="16" t="s">
        <v>526</v>
      </c>
      <c r="H458" s="16" t="s">
        <v>527</v>
      </c>
      <c r="I458" s="14" t="s">
        <v>188</v>
      </c>
      <c r="J458" s="17">
        <v>23425203</v>
      </c>
      <c r="K458" s="18">
        <v>20341232</v>
      </c>
      <c r="L458" s="17">
        <v>20147876.190000001</v>
      </c>
      <c r="M458" s="130">
        <v>11.56</v>
      </c>
      <c r="N458" s="19" t="s">
        <v>4</v>
      </c>
    </row>
    <row r="459" spans="2:14">
      <c r="B459" s="13" t="s">
        <v>462</v>
      </c>
      <c r="C459" s="14" t="s">
        <v>138</v>
      </c>
      <c r="D459" s="15"/>
      <c r="E459" s="15" t="s">
        <v>182</v>
      </c>
      <c r="F459" s="14" t="s">
        <v>185</v>
      </c>
      <c r="G459" s="16" t="s">
        <v>242</v>
      </c>
      <c r="H459" s="16" t="s">
        <v>243</v>
      </c>
      <c r="I459" s="14" t="s">
        <v>188</v>
      </c>
      <c r="J459" s="17">
        <v>12999150</v>
      </c>
      <c r="K459" s="18">
        <v>7139760</v>
      </c>
      <c r="L459" s="17">
        <v>7066059.7599999998</v>
      </c>
      <c r="M459" s="130">
        <v>13.75</v>
      </c>
      <c r="N459" s="19" t="s">
        <v>4</v>
      </c>
    </row>
    <row r="460" spans="2:14">
      <c r="B460" s="13" t="s">
        <v>462</v>
      </c>
      <c r="C460" s="14" t="s">
        <v>138</v>
      </c>
      <c r="D460" s="15"/>
      <c r="E460" s="15" t="s">
        <v>182</v>
      </c>
      <c r="F460" s="14" t="s">
        <v>185</v>
      </c>
      <c r="G460" s="16" t="s">
        <v>244</v>
      </c>
      <c r="H460" s="16" t="s">
        <v>227</v>
      </c>
      <c r="I460" s="14" t="s">
        <v>188</v>
      </c>
      <c r="J460" s="17">
        <v>38405188</v>
      </c>
      <c r="K460" s="18">
        <v>24240000</v>
      </c>
      <c r="L460" s="17">
        <v>24756847.199999999</v>
      </c>
      <c r="M460" s="130">
        <v>12.86</v>
      </c>
      <c r="N460" s="19" t="s">
        <v>4</v>
      </c>
    </row>
    <row r="461" spans="2:14">
      <c r="B461" s="13" t="s">
        <v>462</v>
      </c>
      <c r="C461" s="14" t="s">
        <v>138</v>
      </c>
      <c r="D461" s="15"/>
      <c r="E461" s="15" t="s">
        <v>182</v>
      </c>
      <c r="F461" s="14" t="s">
        <v>185</v>
      </c>
      <c r="G461" s="16" t="s">
        <v>528</v>
      </c>
      <c r="H461" s="16" t="s">
        <v>525</v>
      </c>
      <c r="I461" s="14" t="s">
        <v>188</v>
      </c>
      <c r="J461" s="17">
        <v>54789042</v>
      </c>
      <c r="K461" s="18">
        <v>50315068</v>
      </c>
      <c r="L461" s="17">
        <v>51087248.149999999</v>
      </c>
      <c r="M461" s="130">
        <v>11.5</v>
      </c>
      <c r="N461" s="19" t="s">
        <v>4</v>
      </c>
    </row>
    <row r="462" spans="2:14">
      <c r="B462" s="13" t="s">
        <v>462</v>
      </c>
      <c r="C462" s="14" t="s">
        <v>138</v>
      </c>
      <c r="D462" s="15"/>
      <c r="E462" s="15" t="s">
        <v>182</v>
      </c>
      <c r="F462" s="14" t="s">
        <v>185</v>
      </c>
      <c r="G462" s="16" t="s">
        <v>529</v>
      </c>
      <c r="H462" s="16" t="s">
        <v>530</v>
      </c>
      <c r="I462" s="14" t="s">
        <v>188</v>
      </c>
      <c r="J462" s="17">
        <v>20089506</v>
      </c>
      <c r="K462" s="18">
        <v>19017958</v>
      </c>
      <c r="L462" s="17">
        <v>19411795.350000001</v>
      </c>
      <c r="M462" s="130">
        <v>11.5</v>
      </c>
      <c r="N462" s="19" t="s">
        <v>4</v>
      </c>
    </row>
    <row r="463" spans="2:14">
      <c r="B463" s="13" t="s">
        <v>462</v>
      </c>
      <c r="C463" s="14" t="s">
        <v>138</v>
      </c>
      <c r="D463" s="15"/>
      <c r="E463" s="15" t="s">
        <v>182</v>
      </c>
      <c r="F463" s="14" t="s">
        <v>185</v>
      </c>
      <c r="G463" s="16" t="s">
        <v>245</v>
      </c>
      <c r="H463" s="16" t="s">
        <v>246</v>
      </c>
      <c r="I463" s="14" t="s">
        <v>188</v>
      </c>
      <c r="J463" s="17">
        <v>63743495</v>
      </c>
      <c r="K463" s="18">
        <v>50941092</v>
      </c>
      <c r="L463" s="17">
        <v>50514468.130000003</v>
      </c>
      <c r="M463" s="130">
        <v>12.13</v>
      </c>
      <c r="N463" s="19" t="s">
        <v>4</v>
      </c>
    </row>
    <row r="464" spans="2:14">
      <c r="B464" s="13" t="s">
        <v>462</v>
      </c>
      <c r="C464" s="14" t="s">
        <v>138</v>
      </c>
      <c r="D464" s="15"/>
      <c r="E464" s="15" t="s">
        <v>182</v>
      </c>
      <c r="F464" s="14" t="s">
        <v>185</v>
      </c>
      <c r="G464" s="16" t="s">
        <v>531</v>
      </c>
      <c r="H464" s="16" t="s">
        <v>527</v>
      </c>
      <c r="I464" s="14" t="s">
        <v>188</v>
      </c>
      <c r="J464" s="17">
        <v>25123245</v>
      </c>
      <c r="K464" s="18">
        <v>22304535</v>
      </c>
      <c r="L464" s="17">
        <v>22128150.739999998</v>
      </c>
      <c r="M464" s="130">
        <v>11.74</v>
      </c>
      <c r="N464" s="19" t="s">
        <v>4</v>
      </c>
    </row>
    <row r="465" spans="2:14">
      <c r="B465" s="13" t="s">
        <v>462</v>
      </c>
      <c r="C465" s="14" t="s">
        <v>139</v>
      </c>
      <c r="D465" s="15"/>
      <c r="E465" s="15" t="s">
        <v>183</v>
      </c>
      <c r="F465" s="14"/>
      <c r="G465" s="16" t="s">
        <v>256</v>
      </c>
      <c r="H465" s="16" t="s">
        <v>257</v>
      </c>
      <c r="I465" s="14" t="s">
        <v>188</v>
      </c>
      <c r="J465" s="17">
        <v>1508493154</v>
      </c>
      <c r="K465" s="18">
        <v>1000000000</v>
      </c>
      <c r="L465" s="17">
        <v>1022095463.24</v>
      </c>
      <c r="M465" s="130">
        <v>10</v>
      </c>
      <c r="N465" s="19" t="s">
        <v>4</v>
      </c>
    </row>
    <row r="466" spans="2:14">
      <c r="B466" s="13" t="s">
        <v>462</v>
      </c>
      <c r="C466" s="14" t="s">
        <v>532</v>
      </c>
      <c r="D466" s="15"/>
      <c r="E466" s="15" t="s">
        <v>183</v>
      </c>
      <c r="F466" s="14" t="s">
        <v>185</v>
      </c>
      <c r="G466" s="16" t="s">
        <v>533</v>
      </c>
      <c r="H466" s="16" t="s">
        <v>534</v>
      </c>
      <c r="I466" s="14" t="s">
        <v>188</v>
      </c>
      <c r="J466" s="17">
        <v>1256630139</v>
      </c>
      <c r="K466" s="18">
        <v>1000465753</v>
      </c>
      <c r="L466" s="17">
        <v>1012758458.34</v>
      </c>
      <c r="M466" s="130">
        <v>8.5</v>
      </c>
      <c r="N466" s="19" t="s">
        <v>4</v>
      </c>
    </row>
    <row r="467" spans="2:14">
      <c r="B467" s="13" t="s">
        <v>462</v>
      </c>
      <c r="C467" s="14" t="s">
        <v>532</v>
      </c>
      <c r="D467" s="15"/>
      <c r="E467" s="15" t="s">
        <v>183</v>
      </c>
      <c r="F467" s="14" t="s">
        <v>185</v>
      </c>
      <c r="G467" s="16" t="s">
        <v>535</v>
      </c>
      <c r="H467" s="16" t="s">
        <v>534</v>
      </c>
      <c r="I467" s="14" t="s">
        <v>188</v>
      </c>
      <c r="J467" s="17">
        <v>1256630139</v>
      </c>
      <c r="K467" s="18">
        <v>1006986300</v>
      </c>
      <c r="L467" s="17">
        <v>1012802528.05</v>
      </c>
      <c r="M467" s="130">
        <v>8.5</v>
      </c>
      <c r="N467" s="19" t="s">
        <v>4</v>
      </c>
    </row>
    <row r="468" spans="2:14">
      <c r="B468" s="13" t="s">
        <v>177</v>
      </c>
      <c r="C468" s="14" t="s">
        <v>141</v>
      </c>
      <c r="D468" s="15"/>
      <c r="E468" s="15" t="s">
        <v>182</v>
      </c>
      <c r="F468" s="14"/>
      <c r="G468" s="16" t="s">
        <v>265</v>
      </c>
      <c r="H468" s="16" t="s">
        <v>266</v>
      </c>
      <c r="I468" s="14" t="s">
        <v>188</v>
      </c>
      <c r="J468" s="17">
        <v>110442848</v>
      </c>
      <c r="K468" s="18">
        <v>89799551</v>
      </c>
      <c r="L468" s="17">
        <v>89183710.810000002</v>
      </c>
      <c r="M468" s="130">
        <v>9.25</v>
      </c>
      <c r="N468" s="19" t="s">
        <v>4</v>
      </c>
    </row>
    <row r="469" spans="2:14">
      <c r="B469" s="13" t="s">
        <v>177</v>
      </c>
      <c r="C469" s="14" t="s">
        <v>141</v>
      </c>
      <c r="D469" s="15"/>
      <c r="E469" s="15" t="s">
        <v>182</v>
      </c>
      <c r="F469" s="14"/>
      <c r="G469" s="16" t="s">
        <v>267</v>
      </c>
      <c r="H469" s="16" t="s">
        <v>266</v>
      </c>
      <c r="I469" s="14" t="s">
        <v>188</v>
      </c>
      <c r="J469" s="17">
        <v>89895340</v>
      </c>
      <c r="K469" s="18">
        <v>72787535</v>
      </c>
      <c r="L469" s="17">
        <v>72269652.150000006</v>
      </c>
      <c r="M469" s="130">
        <v>9.49</v>
      </c>
      <c r="N469" s="19" t="s">
        <v>4</v>
      </c>
    </row>
    <row r="470" spans="2:14">
      <c r="B470" s="13" t="s">
        <v>177</v>
      </c>
      <c r="C470" s="14" t="s">
        <v>141</v>
      </c>
      <c r="D470" s="15"/>
      <c r="E470" s="15" t="s">
        <v>182</v>
      </c>
      <c r="F470" s="14"/>
      <c r="G470" s="16" t="s">
        <v>536</v>
      </c>
      <c r="H470" s="16" t="s">
        <v>269</v>
      </c>
      <c r="I470" s="14" t="s">
        <v>188</v>
      </c>
      <c r="J470" s="17">
        <v>11830001</v>
      </c>
      <c r="K470" s="18">
        <v>10509651</v>
      </c>
      <c r="L470" s="17">
        <v>10381833.33</v>
      </c>
      <c r="M470" s="130">
        <v>100.89</v>
      </c>
      <c r="N470" s="19" t="s">
        <v>4</v>
      </c>
    </row>
    <row r="471" spans="2:14">
      <c r="B471" s="13" t="s">
        <v>177</v>
      </c>
      <c r="C471" s="14" t="s">
        <v>141</v>
      </c>
      <c r="D471" s="15"/>
      <c r="E471" s="15" t="s">
        <v>182</v>
      </c>
      <c r="F471" s="14"/>
      <c r="G471" s="16" t="s">
        <v>268</v>
      </c>
      <c r="H471" s="16" t="s">
        <v>269</v>
      </c>
      <c r="I471" s="14" t="s">
        <v>188</v>
      </c>
      <c r="J471" s="17">
        <v>11373754</v>
      </c>
      <c r="K471" s="18">
        <v>10213083</v>
      </c>
      <c r="L471" s="17">
        <v>10315998.039999999</v>
      </c>
      <c r="M471" s="130">
        <v>9.15</v>
      </c>
      <c r="N471" s="19" t="s">
        <v>4</v>
      </c>
    </row>
    <row r="472" spans="2:14">
      <c r="B472" s="13" t="s">
        <v>177</v>
      </c>
      <c r="C472" s="14" t="s">
        <v>141</v>
      </c>
      <c r="D472" s="15"/>
      <c r="E472" s="15" t="s">
        <v>182</v>
      </c>
      <c r="F472" s="14"/>
      <c r="G472" s="16" t="s">
        <v>537</v>
      </c>
      <c r="H472" s="16" t="s">
        <v>269</v>
      </c>
      <c r="I472" s="14" t="s">
        <v>188</v>
      </c>
      <c r="J472" s="17">
        <v>853031507</v>
      </c>
      <c r="K472" s="18">
        <v>772749759</v>
      </c>
      <c r="L472" s="17">
        <v>778767645.03999996</v>
      </c>
      <c r="M472" s="130">
        <v>8.5</v>
      </c>
      <c r="N472" s="19" t="s">
        <v>4</v>
      </c>
    </row>
    <row r="473" spans="2:14">
      <c r="B473" s="13" t="s">
        <v>178</v>
      </c>
      <c r="C473" s="14" t="s">
        <v>142</v>
      </c>
      <c r="D473" s="15"/>
      <c r="E473" s="15" t="s">
        <v>182</v>
      </c>
      <c r="F473" s="14" t="s">
        <v>185</v>
      </c>
      <c r="G473" s="16" t="s">
        <v>270</v>
      </c>
      <c r="H473" s="16" t="s">
        <v>271</v>
      </c>
      <c r="I473" s="14" t="s">
        <v>188</v>
      </c>
      <c r="J473" s="17">
        <v>24947672</v>
      </c>
      <c r="K473" s="18">
        <v>15058561</v>
      </c>
      <c r="L473" s="17">
        <v>15239148.23</v>
      </c>
      <c r="M473" s="130">
        <v>9.5</v>
      </c>
      <c r="N473" s="19" t="s">
        <v>4</v>
      </c>
    </row>
    <row r="474" spans="2:14">
      <c r="B474" s="13" t="s">
        <v>178</v>
      </c>
      <c r="C474" s="14" t="s">
        <v>142</v>
      </c>
      <c r="D474" s="15"/>
      <c r="E474" s="15" t="s">
        <v>182</v>
      </c>
      <c r="F474" s="14" t="s">
        <v>185</v>
      </c>
      <c r="G474" s="16" t="s">
        <v>272</v>
      </c>
      <c r="H474" s="16" t="s">
        <v>271</v>
      </c>
      <c r="I474" s="14" t="s">
        <v>188</v>
      </c>
      <c r="J474" s="17">
        <v>1663180</v>
      </c>
      <c r="K474" s="18">
        <v>1005464</v>
      </c>
      <c r="L474" s="17">
        <v>1015962.35</v>
      </c>
      <c r="M474" s="130">
        <v>9.5</v>
      </c>
      <c r="N474" s="19" t="s">
        <v>4</v>
      </c>
    </row>
    <row r="475" spans="2:14">
      <c r="B475" s="13" t="s">
        <v>178</v>
      </c>
      <c r="C475" s="14" t="s">
        <v>142</v>
      </c>
      <c r="D475" s="15"/>
      <c r="E475" s="15" t="s">
        <v>182</v>
      </c>
      <c r="F475" s="14" t="s">
        <v>185</v>
      </c>
      <c r="G475" s="16" t="s">
        <v>273</v>
      </c>
      <c r="H475" s="16" t="s">
        <v>271</v>
      </c>
      <c r="I475" s="14" t="s">
        <v>188</v>
      </c>
      <c r="J475" s="17">
        <v>1663180</v>
      </c>
      <c r="K475" s="18">
        <v>1005985</v>
      </c>
      <c r="L475" s="17">
        <v>1015968.15</v>
      </c>
      <c r="M475" s="130">
        <v>9.5</v>
      </c>
      <c r="N475" s="19" t="s">
        <v>4</v>
      </c>
    </row>
    <row r="476" spans="2:14">
      <c r="B476" s="13" t="s">
        <v>178</v>
      </c>
      <c r="C476" s="14" t="s">
        <v>142</v>
      </c>
      <c r="D476" s="15"/>
      <c r="E476" s="15" t="s">
        <v>182</v>
      </c>
      <c r="F476" s="14" t="s">
        <v>185</v>
      </c>
      <c r="G476" s="16" t="s">
        <v>274</v>
      </c>
      <c r="H476" s="16" t="s">
        <v>271</v>
      </c>
      <c r="I476" s="14" t="s">
        <v>188</v>
      </c>
      <c r="J476" s="17">
        <v>1663180</v>
      </c>
      <c r="K476" s="18">
        <v>1006249</v>
      </c>
      <c r="L476" s="17">
        <v>1015970.97</v>
      </c>
      <c r="M476" s="130">
        <v>9.5</v>
      </c>
      <c r="N476" s="19" t="s">
        <v>4</v>
      </c>
    </row>
    <row r="477" spans="2:14">
      <c r="B477" s="13" t="s">
        <v>178</v>
      </c>
      <c r="C477" s="14" t="s">
        <v>142</v>
      </c>
      <c r="D477" s="15"/>
      <c r="E477" s="15" t="s">
        <v>182</v>
      </c>
      <c r="F477" s="14" t="s">
        <v>185</v>
      </c>
      <c r="G477" s="16" t="s">
        <v>275</v>
      </c>
      <c r="H477" s="16" t="s">
        <v>271</v>
      </c>
      <c r="I477" s="14" t="s">
        <v>188</v>
      </c>
      <c r="J477" s="17">
        <v>1663180</v>
      </c>
      <c r="K477" s="18">
        <v>1006249</v>
      </c>
      <c r="L477" s="17">
        <v>1015970.97</v>
      </c>
      <c r="M477" s="130">
        <v>9.5</v>
      </c>
      <c r="N477" s="19" t="s">
        <v>4</v>
      </c>
    </row>
    <row r="478" spans="2:14">
      <c r="B478" s="13" t="s">
        <v>178</v>
      </c>
      <c r="C478" s="14" t="s">
        <v>142</v>
      </c>
      <c r="D478" s="15"/>
      <c r="E478" s="15" t="s">
        <v>182</v>
      </c>
      <c r="F478" s="14" t="s">
        <v>185</v>
      </c>
      <c r="G478" s="16" t="s">
        <v>276</v>
      </c>
      <c r="H478" s="16" t="s">
        <v>271</v>
      </c>
      <c r="I478" s="14" t="s">
        <v>188</v>
      </c>
      <c r="J478" s="17">
        <v>4989540</v>
      </c>
      <c r="K478" s="18">
        <v>3028110</v>
      </c>
      <c r="L478" s="17">
        <v>3048005.35</v>
      </c>
      <c r="M478" s="130">
        <v>9.5</v>
      </c>
      <c r="N478" s="19" t="s">
        <v>4</v>
      </c>
    </row>
    <row r="479" spans="2:14">
      <c r="B479" s="13" t="s">
        <v>178</v>
      </c>
      <c r="C479" s="14" t="s">
        <v>142</v>
      </c>
      <c r="D479" s="15"/>
      <c r="E479" s="15" t="s">
        <v>182</v>
      </c>
      <c r="F479" s="14" t="s">
        <v>185</v>
      </c>
      <c r="G479" s="16" t="s">
        <v>277</v>
      </c>
      <c r="H479" s="16" t="s">
        <v>271</v>
      </c>
      <c r="I479" s="14" t="s">
        <v>188</v>
      </c>
      <c r="J479" s="17">
        <v>4989540</v>
      </c>
      <c r="K479" s="18">
        <v>3029673</v>
      </c>
      <c r="L479" s="17">
        <v>3048019.09</v>
      </c>
      <c r="M479" s="130">
        <v>9.5</v>
      </c>
      <c r="N479" s="19" t="s">
        <v>4</v>
      </c>
    </row>
    <row r="480" spans="2:14">
      <c r="B480" s="13" t="s">
        <v>178</v>
      </c>
      <c r="C480" s="14" t="s">
        <v>142</v>
      </c>
      <c r="D480" s="15"/>
      <c r="E480" s="15" t="s">
        <v>182</v>
      </c>
      <c r="F480" s="14" t="s">
        <v>185</v>
      </c>
      <c r="G480" s="16" t="s">
        <v>278</v>
      </c>
      <c r="H480" s="16" t="s">
        <v>271</v>
      </c>
      <c r="I480" s="14" t="s">
        <v>188</v>
      </c>
      <c r="J480" s="17">
        <v>19958132</v>
      </c>
      <c r="K480" s="18">
        <v>12196767</v>
      </c>
      <c r="L480" s="17">
        <v>12192586.970000001</v>
      </c>
      <c r="M480" s="130">
        <v>9.5</v>
      </c>
      <c r="N480" s="19" t="s">
        <v>4</v>
      </c>
    </row>
    <row r="481" spans="2:14">
      <c r="B481" s="13" t="s">
        <v>178</v>
      </c>
      <c r="C481" s="14" t="s">
        <v>142</v>
      </c>
      <c r="D481" s="15"/>
      <c r="E481" s="15" t="s">
        <v>182</v>
      </c>
      <c r="F481" s="14" t="s">
        <v>185</v>
      </c>
      <c r="G481" s="16" t="s">
        <v>538</v>
      </c>
      <c r="H481" s="16" t="s">
        <v>281</v>
      </c>
      <c r="I481" s="14" t="s">
        <v>188</v>
      </c>
      <c r="J481" s="17">
        <v>143879451</v>
      </c>
      <c r="K481" s="18">
        <v>102147971</v>
      </c>
      <c r="L481" s="17">
        <v>100883539.19</v>
      </c>
      <c r="M481" s="130">
        <v>8</v>
      </c>
      <c r="N481" s="19" t="s">
        <v>4</v>
      </c>
    </row>
    <row r="482" spans="2:14">
      <c r="B482" s="13" t="s">
        <v>178</v>
      </c>
      <c r="C482" s="14" t="s">
        <v>142</v>
      </c>
      <c r="D482" s="15"/>
      <c r="E482" s="15" t="s">
        <v>182</v>
      </c>
      <c r="F482" s="14" t="s">
        <v>185</v>
      </c>
      <c r="G482" s="16" t="s">
        <v>279</v>
      </c>
      <c r="H482" s="16" t="s">
        <v>271</v>
      </c>
      <c r="I482" s="14" t="s">
        <v>188</v>
      </c>
      <c r="J482" s="17">
        <v>376425204</v>
      </c>
      <c r="K482" s="18">
        <v>234799726</v>
      </c>
      <c r="L482" s="17">
        <v>232748299.72999999</v>
      </c>
      <c r="M482" s="130">
        <v>9.5</v>
      </c>
      <c r="N482" s="19" t="s">
        <v>4</v>
      </c>
    </row>
    <row r="483" spans="2:14">
      <c r="B483" s="13" t="s">
        <v>178</v>
      </c>
      <c r="C483" s="14" t="s">
        <v>142</v>
      </c>
      <c r="D483" s="15"/>
      <c r="E483" s="15" t="s">
        <v>182</v>
      </c>
      <c r="F483" s="14" t="s">
        <v>185</v>
      </c>
      <c r="G483" s="16" t="s">
        <v>280</v>
      </c>
      <c r="H483" s="16" t="s">
        <v>281</v>
      </c>
      <c r="I483" s="14" t="s">
        <v>188</v>
      </c>
      <c r="J483" s="17">
        <v>13989040</v>
      </c>
      <c r="K483" s="18">
        <v>9264384</v>
      </c>
      <c r="L483" s="17">
        <v>9363657.7699999996</v>
      </c>
      <c r="M483" s="130">
        <v>8</v>
      </c>
      <c r="N483" s="19" t="s">
        <v>4</v>
      </c>
    </row>
    <row r="484" spans="2:14">
      <c r="B484" s="13" t="s">
        <v>178</v>
      </c>
      <c r="C484" s="14" t="s">
        <v>142</v>
      </c>
      <c r="D484" s="15"/>
      <c r="E484" s="15" t="s">
        <v>182</v>
      </c>
      <c r="F484" s="14" t="s">
        <v>185</v>
      </c>
      <c r="G484" s="16" t="s">
        <v>282</v>
      </c>
      <c r="H484" s="16" t="s">
        <v>281</v>
      </c>
      <c r="I484" s="14" t="s">
        <v>188</v>
      </c>
      <c r="J484" s="17">
        <v>139890410</v>
      </c>
      <c r="K484" s="18">
        <v>92906850</v>
      </c>
      <c r="L484" s="17">
        <v>93591665.049999997</v>
      </c>
      <c r="M484" s="130">
        <v>8</v>
      </c>
      <c r="N484" s="19" t="s">
        <v>4</v>
      </c>
    </row>
    <row r="485" spans="2:14">
      <c r="B485" s="13" t="s">
        <v>178</v>
      </c>
      <c r="C485" s="14" t="s">
        <v>142</v>
      </c>
      <c r="D485" s="15"/>
      <c r="E485" s="15" t="s">
        <v>182</v>
      </c>
      <c r="F485" s="14" t="s">
        <v>185</v>
      </c>
      <c r="G485" s="16" t="s">
        <v>283</v>
      </c>
      <c r="H485" s="16" t="s">
        <v>271</v>
      </c>
      <c r="I485" s="14" t="s">
        <v>188</v>
      </c>
      <c r="J485" s="17">
        <v>45632056</v>
      </c>
      <c r="K485" s="18">
        <v>29279590</v>
      </c>
      <c r="L485" s="17">
        <v>29796589.59</v>
      </c>
      <c r="M485" s="130">
        <v>9.5</v>
      </c>
      <c r="N485" s="19" t="s">
        <v>4</v>
      </c>
    </row>
    <row r="486" spans="2:14">
      <c r="B486" s="13" t="s">
        <v>178</v>
      </c>
      <c r="C486" s="14" t="s">
        <v>142</v>
      </c>
      <c r="D486" s="15"/>
      <c r="E486" s="15" t="s">
        <v>182</v>
      </c>
      <c r="F486" s="14" t="s">
        <v>185</v>
      </c>
      <c r="G486" s="16" t="s">
        <v>284</v>
      </c>
      <c r="H486" s="16" t="s">
        <v>285</v>
      </c>
      <c r="I486" s="14" t="s">
        <v>188</v>
      </c>
      <c r="J486" s="17">
        <v>251316164</v>
      </c>
      <c r="K486" s="18">
        <v>149419177</v>
      </c>
      <c r="L486" s="17">
        <v>150513299.34</v>
      </c>
      <c r="M486" s="130">
        <v>10</v>
      </c>
      <c r="N486" s="19" t="s">
        <v>4</v>
      </c>
    </row>
    <row r="487" spans="2:14">
      <c r="B487" s="13" t="s">
        <v>178</v>
      </c>
      <c r="C487" s="14" t="s">
        <v>142</v>
      </c>
      <c r="D487" s="15"/>
      <c r="E487" s="15" t="s">
        <v>182</v>
      </c>
      <c r="F487" s="14" t="s">
        <v>185</v>
      </c>
      <c r="G487" s="16" t="s">
        <v>286</v>
      </c>
      <c r="H487" s="16" t="s">
        <v>285</v>
      </c>
      <c r="I487" s="14" t="s">
        <v>188</v>
      </c>
      <c r="J487" s="17">
        <v>1698096</v>
      </c>
      <c r="K487" s="18">
        <v>1009589</v>
      </c>
      <c r="L487" s="17">
        <v>1016990.45</v>
      </c>
      <c r="M487" s="130">
        <v>10</v>
      </c>
      <c r="N487" s="19" t="s">
        <v>4</v>
      </c>
    </row>
    <row r="488" spans="2:14">
      <c r="B488" s="13" t="s">
        <v>178</v>
      </c>
      <c r="C488" s="14" t="s">
        <v>142</v>
      </c>
      <c r="D488" s="15"/>
      <c r="E488" s="15" t="s">
        <v>182</v>
      </c>
      <c r="F488" s="14" t="s">
        <v>185</v>
      </c>
      <c r="G488" s="16" t="s">
        <v>287</v>
      </c>
      <c r="H488" s="16" t="s">
        <v>285</v>
      </c>
      <c r="I488" s="14" t="s">
        <v>188</v>
      </c>
      <c r="J488" s="17">
        <v>237731508</v>
      </c>
      <c r="K488" s="18">
        <v>141419179</v>
      </c>
      <c r="L488" s="17">
        <v>142377623.22999999</v>
      </c>
      <c r="M488" s="130">
        <v>10</v>
      </c>
      <c r="N488" s="19" t="s">
        <v>4</v>
      </c>
    </row>
    <row r="489" spans="2:14">
      <c r="B489" s="13" t="s">
        <v>178</v>
      </c>
      <c r="C489" s="14" t="s">
        <v>142</v>
      </c>
      <c r="D489" s="15"/>
      <c r="E489" s="15" t="s">
        <v>182</v>
      </c>
      <c r="F489" s="14" t="s">
        <v>185</v>
      </c>
      <c r="G489" s="16" t="s">
        <v>288</v>
      </c>
      <c r="H489" s="16" t="s">
        <v>285</v>
      </c>
      <c r="I489" s="14" t="s">
        <v>188</v>
      </c>
      <c r="J489" s="17">
        <v>441501376</v>
      </c>
      <c r="K489" s="18">
        <v>262920545</v>
      </c>
      <c r="L489" s="17">
        <v>264416040.28</v>
      </c>
      <c r="M489" s="130">
        <v>10</v>
      </c>
      <c r="N489" s="19" t="s">
        <v>4</v>
      </c>
    </row>
    <row r="490" spans="2:14">
      <c r="B490" s="13" t="s">
        <v>178</v>
      </c>
      <c r="C490" s="14" t="s">
        <v>142</v>
      </c>
      <c r="D490" s="15"/>
      <c r="E490" s="15" t="s">
        <v>182</v>
      </c>
      <c r="F490" s="14" t="s">
        <v>185</v>
      </c>
      <c r="G490" s="16" t="s">
        <v>289</v>
      </c>
      <c r="H490" s="16" t="s">
        <v>281</v>
      </c>
      <c r="I490" s="14" t="s">
        <v>188</v>
      </c>
      <c r="J490" s="17">
        <v>81785640</v>
      </c>
      <c r="K490" s="18">
        <v>61719556</v>
      </c>
      <c r="L490" s="17">
        <v>60631230.369999997</v>
      </c>
      <c r="M490" s="130">
        <v>9.25</v>
      </c>
      <c r="N490" s="19" t="s">
        <v>4</v>
      </c>
    </row>
    <row r="491" spans="2:14">
      <c r="B491" s="13" t="s">
        <v>178</v>
      </c>
      <c r="C491" s="14" t="s">
        <v>142</v>
      </c>
      <c r="D491" s="15"/>
      <c r="E491" s="15" t="s">
        <v>182</v>
      </c>
      <c r="F491" s="14" t="s">
        <v>185</v>
      </c>
      <c r="G491" s="16" t="s">
        <v>290</v>
      </c>
      <c r="H491" s="16" t="s">
        <v>271</v>
      </c>
      <c r="I491" s="14" t="s">
        <v>188</v>
      </c>
      <c r="J491" s="17">
        <v>176843840</v>
      </c>
      <c r="K491" s="18">
        <v>125340822</v>
      </c>
      <c r="L491" s="17">
        <v>121913523.51000001</v>
      </c>
      <c r="M491" s="130">
        <v>9.5</v>
      </c>
      <c r="N491" s="19" t="s">
        <v>4</v>
      </c>
    </row>
    <row r="492" spans="2:14">
      <c r="B492" s="13" t="s">
        <v>178</v>
      </c>
      <c r="C492" s="14" t="s">
        <v>142</v>
      </c>
      <c r="D492" s="15"/>
      <c r="E492" s="15" t="s">
        <v>182</v>
      </c>
      <c r="F492" s="14" t="s">
        <v>185</v>
      </c>
      <c r="G492" s="16" t="s">
        <v>539</v>
      </c>
      <c r="H492" s="16" t="s">
        <v>271</v>
      </c>
      <c r="I492" s="14" t="s">
        <v>188</v>
      </c>
      <c r="J492" s="17">
        <v>162106850</v>
      </c>
      <c r="K492" s="18">
        <v>118434664</v>
      </c>
      <c r="L492" s="17">
        <v>114664692.81</v>
      </c>
      <c r="M492" s="130">
        <v>8.67</v>
      </c>
      <c r="N492" s="19" t="s">
        <v>4</v>
      </c>
    </row>
    <row r="493" spans="2:14">
      <c r="B493" s="13" t="s">
        <v>178</v>
      </c>
      <c r="C493" s="14" t="s">
        <v>142</v>
      </c>
      <c r="D493" s="15"/>
      <c r="E493" s="15" t="s">
        <v>182</v>
      </c>
      <c r="F493" s="14" t="s">
        <v>185</v>
      </c>
      <c r="G493" s="16" t="s">
        <v>291</v>
      </c>
      <c r="H493" s="16" t="s">
        <v>285</v>
      </c>
      <c r="I493" s="14" t="s">
        <v>188</v>
      </c>
      <c r="J493" s="17">
        <v>3246575</v>
      </c>
      <c r="K493" s="18">
        <v>2008766</v>
      </c>
      <c r="L493" s="17">
        <v>2033921.02</v>
      </c>
      <c r="M493" s="130">
        <v>10</v>
      </c>
      <c r="N493" s="19" t="s">
        <v>4</v>
      </c>
    </row>
    <row r="494" spans="2:14">
      <c r="B494" s="13" t="s">
        <v>178</v>
      </c>
      <c r="C494" s="14" t="s">
        <v>142</v>
      </c>
      <c r="D494" s="15"/>
      <c r="E494" s="15" t="s">
        <v>182</v>
      </c>
      <c r="F494" s="14" t="s">
        <v>185</v>
      </c>
      <c r="G494" s="16" t="s">
        <v>292</v>
      </c>
      <c r="H494" s="16" t="s">
        <v>271</v>
      </c>
      <c r="I494" s="14" t="s">
        <v>188</v>
      </c>
      <c r="J494" s="17">
        <v>18542272</v>
      </c>
      <c r="K494" s="18">
        <v>13221890</v>
      </c>
      <c r="L494" s="17">
        <v>13089638.609999999</v>
      </c>
      <c r="M494" s="130">
        <v>9.7899999999999991</v>
      </c>
      <c r="N494" s="19" t="s">
        <v>4</v>
      </c>
    </row>
    <row r="495" spans="2:14">
      <c r="B495" s="13" t="s">
        <v>178</v>
      </c>
      <c r="C495" s="14" t="s">
        <v>142</v>
      </c>
      <c r="D495" s="15"/>
      <c r="E495" s="15" t="s">
        <v>182</v>
      </c>
      <c r="F495" s="14" t="s">
        <v>185</v>
      </c>
      <c r="G495" s="16" t="s">
        <v>293</v>
      </c>
      <c r="H495" s="16" t="s">
        <v>271</v>
      </c>
      <c r="I495" s="14" t="s">
        <v>188</v>
      </c>
      <c r="J495" s="17">
        <v>13789592</v>
      </c>
      <c r="K495" s="18">
        <v>10054658</v>
      </c>
      <c r="L495" s="17">
        <v>10160000.640000001</v>
      </c>
      <c r="M495" s="130">
        <v>9.5</v>
      </c>
      <c r="N495" s="19" t="s">
        <v>4</v>
      </c>
    </row>
    <row r="496" spans="2:14">
      <c r="B496" s="13" t="s">
        <v>178</v>
      </c>
      <c r="C496" s="14" t="s">
        <v>142</v>
      </c>
      <c r="D496" s="15"/>
      <c r="E496" s="15" t="s">
        <v>182</v>
      </c>
      <c r="F496" s="14" t="s">
        <v>185</v>
      </c>
      <c r="G496" s="16" t="s">
        <v>294</v>
      </c>
      <c r="H496" s="16" t="s">
        <v>285</v>
      </c>
      <c r="I496" s="14" t="s">
        <v>188</v>
      </c>
      <c r="J496" s="17">
        <v>140034792</v>
      </c>
      <c r="K496" s="18">
        <v>89512055</v>
      </c>
      <c r="L496" s="17">
        <v>90510607.640000001</v>
      </c>
      <c r="M496" s="130">
        <v>10</v>
      </c>
      <c r="N496" s="19" t="s">
        <v>4</v>
      </c>
    </row>
    <row r="497" spans="2:14">
      <c r="B497" s="13" t="s">
        <v>462</v>
      </c>
      <c r="C497" s="14" t="s">
        <v>143</v>
      </c>
      <c r="D497" s="15"/>
      <c r="E497" s="15" t="s">
        <v>182</v>
      </c>
      <c r="F497" s="14" t="s">
        <v>185</v>
      </c>
      <c r="G497" s="16" t="s">
        <v>540</v>
      </c>
      <c r="H497" s="16" t="s">
        <v>541</v>
      </c>
      <c r="I497" s="14" t="s">
        <v>188</v>
      </c>
      <c r="J497" s="17">
        <v>15210693</v>
      </c>
      <c r="K497" s="18">
        <v>10116436</v>
      </c>
      <c r="L497" s="17">
        <v>10118228.01</v>
      </c>
      <c r="M497" s="130">
        <v>11</v>
      </c>
      <c r="N497" s="19" t="s">
        <v>4</v>
      </c>
    </row>
    <row r="498" spans="2:14">
      <c r="B498" s="13" t="s">
        <v>462</v>
      </c>
      <c r="C498" s="14" t="s">
        <v>143</v>
      </c>
      <c r="D498" s="15"/>
      <c r="E498" s="15" t="s">
        <v>182</v>
      </c>
      <c r="F498" s="14" t="s">
        <v>185</v>
      </c>
      <c r="G498" s="16" t="s">
        <v>542</v>
      </c>
      <c r="H498" s="16" t="s">
        <v>541</v>
      </c>
      <c r="I498" s="14" t="s">
        <v>188</v>
      </c>
      <c r="J498" s="17">
        <v>152106854</v>
      </c>
      <c r="K498" s="18">
        <v>102621916</v>
      </c>
      <c r="L498" s="17">
        <v>100806823.18000001</v>
      </c>
      <c r="M498" s="130">
        <v>11</v>
      </c>
      <c r="N498" s="19" t="s">
        <v>4</v>
      </c>
    </row>
    <row r="499" spans="2:14">
      <c r="B499" s="13" t="s">
        <v>462</v>
      </c>
      <c r="C499" s="14" t="s">
        <v>143</v>
      </c>
      <c r="D499" s="15"/>
      <c r="E499" s="15" t="s">
        <v>182</v>
      </c>
      <c r="F499" s="14" t="s">
        <v>185</v>
      </c>
      <c r="G499" s="16" t="s">
        <v>543</v>
      </c>
      <c r="H499" s="16" t="s">
        <v>541</v>
      </c>
      <c r="I499" s="14" t="s">
        <v>188</v>
      </c>
      <c r="J499" s="17">
        <v>74682194</v>
      </c>
      <c r="K499" s="18">
        <v>50346578</v>
      </c>
      <c r="L499" s="17">
        <v>50404910.079999998</v>
      </c>
      <c r="M499" s="130">
        <v>11</v>
      </c>
      <c r="N499" s="19" t="s">
        <v>4</v>
      </c>
    </row>
    <row r="500" spans="2:14">
      <c r="B500" s="13" t="s">
        <v>462</v>
      </c>
      <c r="C500" s="14" t="s">
        <v>143</v>
      </c>
      <c r="D500" s="15"/>
      <c r="E500" s="15" t="s">
        <v>182</v>
      </c>
      <c r="F500" s="14" t="s">
        <v>185</v>
      </c>
      <c r="G500" s="16" t="s">
        <v>544</v>
      </c>
      <c r="H500" s="16" t="s">
        <v>541</v>
      </c>
      <c r="I500" s="14" t="s">
        <v>188</v>
      </c>
      <c r="J500" s="17">
        <v>7468214</v>
      </c>
      <c r="K500" s="18">
        <v>4996439</v>
      </c>
      <c r="L500" s="17">
        <v>4984062.33</v>
      </c>
      <c r="M500" s="130">
        <v>11</v>
      </c>
      <c r="N500" s="19" t="s">
        <v>4</v>
      </c>
    </row>
    <row r="501" spans="2:14">
      <c r="B501" s="13" t="s">
        <v>462</v>
      </c>
      <c r="C501" s="14" t="s">
        <v>143</v>
      </c>
      <c r="D501" s="15"/>
      <c r="E501" s="15" t="s">
        <v>182</v>
      </c>
      <c r="F501" s="14" t="s">
        <v>185</v>
      </c>
      <c r="G501" s="16" t="s">
        <v>545</v>
      </c>
      <c r="H501" s="16" t="s">
        <v>541</v>
      </c>
      <c r="I501" s="14" t="s">
        <v>188</v>
      </c>
      <c r="J501" s="17">
        <v>5864883</v>
      </c>
      <c r="K501" s="18">
        <v>4012054</v>
      </c>
      <c r="L501" s="17">
        <v>4032324.51</v>
      </c>
      <c r="M501" s="130">
        <v>11</v>
      </c>
      <c r="N501" s="19" t="s">
        <v>4</v>
      </c>
    </row>
    <row r="502" spans="2:14">
      <c r="B502" s="13" t="s">
        <v>462</v>
      </c>
      <c r="C502" s="14" t="s">
        <v>143</v>
      </c>
      <c r="D502" s="15"/>
      <c r="E502" s="15" t="s">
        <v>182</v>
      </c>
      <c r="F502" s="14" t="s">
        <v>185</v>
      </c>
      <c r="G502" s="16" t="s">
        <v>546</v>
      </c>
      <c r="H502" s="16" t="s">
        <v>541</v>
      </c>
      <c r="I502" s="14" t="s">
        <v>188</v>
      </c>
      <c r="J502" s="17">
        <v>29324381</v>
      </c>
      <c r="K502" s="18">
        <v>20186848</v>
      </c>
      <c r="L502" s="17">
        <v>20162155.579999998</v>
      </c>
      <c r="M502" s="130">
        <v>11</v>
      </c>
      <c r="N502" s="19" t="s">
        <v>4</v>
      </c>
    </row>
    <row r="503" spans="2:14">
      <c r="B503" s="13" t="s">
        <v>462</v>
      </c>
      <c r="C503" s="14" t="s">
        <v>143</v>
      </c>
      <c r="D503" s="15"/>
      <c r="E503" s="15" t="s">
        <v>182</v>
      </c>
      <c r="F503" s="14" t="s">
        <v>185</v>
      </c>
      <c r="G503" s="16" t="s">
        <v>547</v>
      </c>
      <c r="H503" s="16" t="s">
        <v>541</v>
      </c>
      <c r="I503" s="14" t="s">
        <v>188</v>
      </c>
      <c r="J503" s="17">
        <v>2932433</v>
      </c>
      <c r="K503" s="18">
        <v>2051835</v>
      </c>
      <c r="L503" s="17">
        <v>2016139.96</v>
      </c>
      <c r="M503" s="130">
        <v>11</v>
      </c>
      <c r="N503" s="19" t="s">
        <v>4</v>
      </c>
    </row>
    <row r="504" spans="2:14">
      <c r="B504" s="13" t="s">
        <v>462</v>
      </c>
      <c r="C504" s="14" t="s">
        <v>143</v>
      </c>
      <c r="D504" s="15"/>
      <c r="E504" s="15" t="s">
        <v>182</v>
      </c>
      <c r="F504" s="14" t="s">
        <v>185</v>
      </c>
      <c r="G504" s="16" t="s">
        <v>548</v>
      </c>
      <c r="H504" s="16" t="s">
        <v>549</v>
      </c>
      <c r="I504" s="14" t="s">
        <v>188</v>
      </c>
      <c r="J504" s="17">
        <v>30235616</v>
      </c>
      <c r="K504" s="18">
        <v>24586300</v>
      </c>
      <c r="L504" s="17">
        <v>25455275.07</v>
      </c>
      <c r="M504" s="130">
        <v>10.5</v>
      </c>
      <c r="N504" s="19" t="s">
        <v>4</v>
      </c>
    </row>
    <row r="505" spans="2:14">
      <c r="B505" s="13" t="s">
        <v>462</v>
      </c>
      <c r="C505" s="14" t="s">
        <v>143</v>
      </c>
      <c r="D505" s="15"/>
      <c r="E505" s="15" t="s">
        <v>182</v>
      </c>
      <c r="F505" s="14" t="s">
        <v>185</v>
      </c>
      <c r="G505" s="16" t="s">
        <v>550</v>
      </c>
      <c r="H505" s="16" t="s">
        <v>551</v>
      </c>
      <c r="I505" s="14" t="s">
        <v>188</v>
      </c>
      <c r="J505" s="17">
        <v>223630834</v>
      </c>
      <c r="K505" s="18">
        <v>175551428</v>
      </c>
      <c r="L505" s="17">
        <v>175385323.94999999</v>
      </c>
      <c r="M505" s="130">
        <v>11.5</v>
      </c>
      <c r="N505" s="19" t="s">
        <v>4</v>
      </c>
    </row>
    <row r="506" spans="2:14">
      <c r="B506" s="13" t="s">
        <v>462</v>
      </c>
      <c r="C506" s="14" t="s">
        <v>143</v>
      </c>
      <c r="D506" s="15"/>
      <c r="E506" s="15" t="s">
        <v>182</v>
      </c>
      <c r="F506" s="14" t="s">
        <v>185</v>
      </c>
      <c r="G506" s="16" t="s">
        <v>552</v>
      </c>
      <c r="H506" s="16" t="s">
        <v>551</v>
      </c>
      <c r="I506" s="14" t="s">
        <v>188</v>
      </c>
      <c r="J506" s="17">
        <v>198073007</v>
      </c>
      <c r="K506" s="18">
        <v>155537229</v>
      </c>
      <c r="L506" s="17">
        <v>155341303.56999999</v>
      </c>
      <c r="M506" s="130">
        <v>11.5</v>
      </c>
      <c r="N506" s="19" t="s">
        <v>4</v>
      </c>
    </row>
    <row r="507" spans="2:14">
      <c r="B507" s="13" t="s">
        <v>462</v>
      </c>
      <c r="C507" s="14" t="s">
        <v>143</v>
      </c>
      <c r="D507" s="15"/>
      <c r="E507" s="15" t="s">
        <v>182</v>
      </c>
      <c r="F507" s="14" t="s">
        <v>185</v>
      </c>
      <c r="G507" s="16" t="s">
        <v>553</v>
      </c>
      <c r="H507" s="16" t="s">
        <v>549</v>
      </c>
      <c r="I507" s="14" t="s">
        <v>188</v>
      </c>
      <c r="J507" s="17">
        <v>165654523</v>
      </c>
      <c r="K507" s="18">
        <v>140563836</v>
      </c>
      <c r="L507" s="17">
        <v>143014287.08000001</v>
      </c>
      <c r="M507" s="130">
        <v>10.5</v>
      </c>
      <c r="N507" s="19" t="s">
        <v>4</v>
      </c>
    </row>
    <row r="508" spans="2:14">
      <c r="B508" s="13" t="s">
        <v>462</v>
      </c>
      <c r="C508" s="14" t="s">
        <v>143</v>
      </c>
      <c r="D508" s="15"/>
      <c r="E508" s="15" t="s">
        <v>182</v>
      </c>
      <c r="F508" s="14" t="s">
        <v>185</v>
      </c>
      <c r="G508" s="16" t="s">
        <v>554</v>
      </c>
      <c r="H508" s="16" t="s">
        <v>555</v>
      </c>
      <c r="I508" s="14" t="s">
        <v>188</v>
      </c>
      <c r="J508" s="17">
        <v>154039039</v>
      </c>
      <c r="K508" s="18">
        <v>102165753</v>
      </c>
      <c r="L508" s="17">
        <v>102832509.62</v>
      </c>
      <c r="M508" s="130">
        <v>12.75</v>
      </c>
      <c r="N508" s="19" t="s">
        <v>4</v>
      </c>
    </row>
    <row r="509" spans="2:14">
      <c r="B509" s="13" t="s">
        <v>462</v>
      </c>
      <c r="C509" s="14" t="s">
        <v>143</v>
      </c>
      <c r="D509" s="15"/>
      <c r="E509" s="15" t="s">
        <v>182</v>
      </c>
      <c r="F509" s="14" t="s">
        <v>185</v>
      </c>
      <c r="G509" s="16" t="s">
        <v>556</v>
      </c>
      <c r="H509" s="16" t="s">
        <v>541</v>
      </c>
      <c r="I509" s="14" t="s">
        <v>188</v>
      </c>
      <c r="J509" s="17">
        <v>73349098</v>
      </c>
      <c r="K509" s="18">
        <v>53878493</v>
      </c>
      <c r="L509" s="17">
        <v>53430413.409999996</v>
      </c>
      <c r="M509" s="130">
        <v>11</v>
      </c>
      <c r="N509" s="19" t="s">
        <v>4</v>
      </c>
    </row>
    <row r="510" spans="2:14">
      <c r="B510" s="13" t="s">
        <v>462</v>
      </c>
      <c r="C510" s="14" t="s">
        <v>143</v>
      </c>
      <c r="D510" s="15"/>
      <c r="E510" s="15" t="s">
        <v>182</v>
      </c>
      <c r="F510" s="14" t="s">
        <v>185</v>
      </c>
      <c r="G510" s="16" t="s">
        <v>557</v>
      </c>
      <c r="H510" s="16" t="s">
        <v>551</v>
      </c>
      <c r="I510" s="14" t="s">
        <v>188</v>
      </c>
      <c r="J510" s="17">
        <v>264790538</v>
      </c>
      <c r="K510" s="18">
        <v>218073281</v>
      </c>
      <c r="L510" s="17">
        <v>217554240.25</v>
      </c>
      <c r="M510" s="130">
        <v>11.5</v>
      </c>
      <c r="N510" s="19" t="s">
        <v>4</v>
      </c>
    </row>
    <row r="511" spans="2:14">
      <c r="B511" s="13" t="s">
        <v>462</v>
      </c>
      <c r="C511" s="14" t="s">
        <v>143</v>
      </c>
      <c r="D511" s="15"/>
      <c r="E511" s="15" t="s">
        <v>182</v>
      </c>
      <c r="F511" s="14" t="s">
        <v>185</v>
      </c>
      <c r="G511" s="16" t="s">
        <v>558</v>
      </c>
      <c r="H511" s="16" t="s">
        <v>551</v>
      </c>
      <c r="I511" s="14" t="s">
        <v>188</v>
      </c>
      <c r="J511" s="17">
        <v>244046581</v>
      </c>
      <c r="K511" s="18">
        <v>201052199</v>
      </c>
      <c r="L511" s="17">
        <v>200510923.11000001</v>
      </c>
      <c r="M511" s="130">
        <v>11.5</v>
      </c>
      <c r="N511" s="19" t="s">
        <v>4</v>
      </c>
    </row>
    <row r="512" spans="2:14">
      <c r="B512" s="13" t="s">
        <v>462</v>
      </c>
      <c r="C512" s="14" t="s">
        <v>143</v>
      </c>
      <c r="D512" s="15"/>
      <c r="E512" s="15" t="s">
        <v>182</v>
      </c>
      <c r="F512" s="14" t="s">
        <v>185</v>
      </c>
      <c r="G512" s="16" t="s">
        <v>559</v>
      </c>
      <c r="H512" s="16" t="s">
        <v>555</v>
      </c>
      <c r="I512" s="14" t="s">
        <v>188</v>
      </c>
      <c r="J512" s="17">
        <v>147681505</v>
      </c>
      <c r="K512" s="18">
        <v>100034932</v>
      </c>
      <c r="L512" s="17">
        <v>102824988.39</v>
      </c>
      <c r="M512" s="130">
        <v>12.75</v>
      </c>
      <c r="N512" s="19" t="s">
        <v>4</v>
      </c>
    </row>
    <row r="513" spans="2:14">
      <c r="B513" s="13" t="s">
        <v>462</v>
      </c>
      <c r="C513" s="14" t="s">
        <v>143</v>
      </c>
      <c r="D513" s="15"/>
      <c r="E513" s="15" t="s">
        <v>182</v>
      </c>
      <c r="F513" s="14" t="s">
        <v>185</v>
      </c>
      <c r="G513" s="16" t="s">
        <v>560</v>
      </c>
      <c r="H513" s="16" t="s">
        <v>555</v>
      </c>
      <c r="I513" s="14" t="s">
        <v>188</v>
      </c>
      <c r="J513" s="17">
        <v>4335082</v>
      </c>
      <c r="K513" s="18">
        <v>3006678</v>
      </c>
      <c r="L513" s="17">
        <v>3059621.63</v>
      </c>
      <c r="M513" s="130">
        <v>13.12</v>
      </c>
      <c r="N513" s="19" t="s">
        <v>4</v>
      </c>
    </row>
    <row r="514" spans="2:14">
      <c r="B514" s="13" t="s">
        <v>462</v>
      </c>
      <c r="C514" s="14" t="s">
        <v>143</v>
      </c>
      <c r="D514" s="15"/>
      <c r="E514" s="15" t="s">
        <v>182</v>
      </c>
      <c r="F514" s="14" t="s">
        <v>185</v>
      </c>
      <c r="G514" s="16" t="s">
        <v>561</v>
      </c>
      <c r="H514" s="16" t="s">
        <v>562</v>
      </c>
      <c r="I514" s="14" t="s">
        <v>188</v>
      </c>
      <c r="J514" s="17">
        <v>12929450</v>
      </c>
      <c r="K514" s="18">
        <v>10036713</v>
      </c>
      <c r="L514" s="17">
        <v>9928109.4100000001</v>
      </c>
      <c r="M514" s="130">
        <v>12.5</v>
      </c>
      <c r="N514" s="19" t="s">
        <v>4</v>
      </c>
    </row>
    <row r="515" spans="2:14">
      <c r="B515" s="13" t="s">
        <v>462</v>
      </c>
      <c r="C515" s="14" t="s">
        <v>143</v>
      </c>
      <c r="D515" s="15"/>
      <c r="E515" s="15" t="s">
        <v>182</v>
      </c>
      <c r="F515" s="14" t="s">
        <v>185</v>
      </c>
      <c r="G515" s="16" t="s">
        <v>563</v>
      </c>
      <c r="H515" s="16" t="s">
        <v>541</v>
      </c>
      <c r="I515" s="14" t="s">
        <v>188</v>
      </c>
      <c r="J515" s="17">
        <v>32541776</v>
      </c>
      <c r="K515" s="18">
        <v>24300241</v>
      </c>
      <c r="L515" s="17">
        <v>24582846.739999998</v>
      </c>
      <c r="M515" s="130">
        <v>12.32</v>
      </c>
      <c r="N515" s="19" t="s">
        <v>4</v>
      </c>
    </row>
    <row r="516" spans="2:14">
      <c r="B516" s="13" t="s">
        <v>462</v>
      </c>
      <c r="C516" s="14" t="s">
        <v>143</v>
      </c>
      <c r="D516" s="15"/>
      <c r="E516" s="15" t="s">
        <v>182</v>
      </c>
      <c r="F516" s="14" t="s">
        <v>185</v>
      </c>
      <c r="G516" s="16" t="s">
        <v>564</v>
      </c>
      <c r="H516" s="16" t="s">
        <v>555</v>
      </c>
      <c r="I516" s="14" t="s">
        <v>188</v>
      </c>
      <c r="J516" s="17">
        <v>4335082</v>
      </c>
      <c r="K516" s="18">
        <v>3018926</v>
      </c>
      <c r="L516" s="17">
        <v>3046231.22</v>
      </c>
      <c r="M516" s="130">
        <v>13.31</v>
      </c>
      <c r="N516" s="19" t="s">
        <v>4</v>
      </c>
    </row>
    <row r="517" spans="2:14">
      <c r="B517" s="13" t="s">
        <v>462</v>
      </c>
      <c r="C517" s="14" t="s">
        <v>143</v>
      </c>
      <c r="D517" s="15"/>
      <c r="E517" s="15" t="s">
        <v>182</v>
      </c>
      <c r="F517" s="14" t="s">
        <v>185</v>
      </c>
      <c r="G517" s="16" t="s">
        <v>565</v>
      </c>
      <c r="H517" s="16" t="s">
        <v>562</v>
      </c>
      <c r="I517" s="14" t="s">
        <v>188</v>
      </c>
      <c r="J517" s="17">
        <v>82748490</v>
      </c>
      <c r="K517" s="18">
        <v>65407430</v>
      </c>
      <c r="L517" s="17">
        <v>64014033.759999998</v>
      </c>
      <c r="M517" s="130">
        <v>12.01</v>
      </c>
      <c r="N517" s="19" t="s">
        <v>4</v>
      </c>
    </row>
    <row r="518" spans="2:14">
      <c r="B518" s="13" t="s">
        <v>462</v>
      </c>
      <c r="C518" s="14" t="s">
        <v>143</v>
      </c>
      <c r="D518" s="15"/>
      <c r="E518" s="15" t="s">
        <v>182</v>
      </c>
      <c r="F518" s="14" t="s">
        <v>185</v>
      </c>
      <c r="G518" s="16" t="s">
        <v>566</v>
      </c>
      <c r="H518" s="16" t="s">
        <v>555</v>
      </c>
      <c r="I518" s="14" t="s">
        <v>188</v>
      </c>
      <c r="J518" s="17">
        <v>141323971</v>
      </c>
      <c r="K518" s="18">
        <v>102873288</v>
      </c>
      <c r="L518" s="17">
        <v>104618800.2</v>
      </c>
      <c r="M518" s="130">
        <v>11.98</v>
      </c>
      <c r="N518" s="19" t="s">
        <v>4</v>
      </c>
    </row>
    <row r="519" spans="2:14">
      <c r="B519" s="13" t="s">
        <v>462</v>
      </c>
      <c r="C519" s="14" t="s">
        <v>143</v>
      </c>
      <c r="D519" s="15"/>
      <c r="E519" s="15" t="s">
        <v>182</v>
      </c>
      <c r="F519" s="14" t="s">
        <v>185</v>
      </c>
      <c r="G519" s="16" t="s">
        <v>567</v>
      </c>
      <c r="H519" s="16" t="s">
        <v>549</v>
      </c>
      <c r="I519" s="14" t="s">
        <v>188</v>
      </c>
      <c r="J519" s="17">
        <v>57162315</v>
      </c>
      <c r="K519" s="18">
        <v>53503137</v>
      </c>
      <c r="L519" s="17">
        <v>54142586.759999998</v>
      </c>
      <c r="M519" s="130">
        <v>10.49</v>
      </c>
      <c r="N519" s="19" t="s">
        <v>4</v>
      </c>
    </row>
    <row r="520" spans="2:14">
      <c r="B520" s="13" t="s">
        <v>462</v>
      </c>
      <c r="C520" s="14" t="s">
        <v>143</v>
      </c>
      <c r="D520" s="15"/>
      <c r="E520" s="15" t="s">
        <v>182</v>
      </c>
      <c r="F520" s="14" t="s">
        <v>185</v>
      </c>
      <c r="G520" s="16" t="s">
        <v>568</v>
      </c>
      <c r="H520" s="16" t="s">
        <v>562</v>
      </c>
      <c r="I520" s="14" t="s">
        <v>188</v>
      </c>
      <c r="J520" s="17">
        <v>139001573</v>
      </c>
      <c r="K520" s="18">
        <v>112478767</v>
      </c>
      <c r="L520" s="17">
        <v>110461695.95</v>
      </c>
      <c r="M520" s="130">
        <v>11.75</v>
      </c>
      <c r="N520" s="19" t="s">
        <v>4</v>
      </c>
    </row>
    <row r="521" spans="2:14">
      <c r="B521" s="13" t="s">
        <v>462</v>
      </c>
      <c r="C521" s="14" t="s">
        <v>143</v>
      </c>
      <c r="D521" s="15"/>
      <c r="E521" s="15" t="s">
        <v>182</v>
      </c>
      <c r="F521" s="14" t="s">
        <v>185</v>
      </c>
      <c r="G521" s="16" t="s">
        <v>569</v>
      </c>
      <c r="H521" s="16" t="s">
        <v>570</v>
      </c>
      <c r="I521" s="14" t="s">
        <v>188</v>
      </c>
      <c r="J521" s="17">
        <v>255186409</v>
      </c>
      <c r="K521" s="18">
        <v>193325588</v>
      </c>
      <c r="L521" s="17">
        <v>194140017.34</v>
      </c>
      <c r="M521" s="130">
        <v>12</v>
      </c>
      <c r="N521" s="19" t="s">
        <v>4</v>
      </c>
    </row>
    <row r="522" spans="2:14">
      <c r="B522" s="13" t="s">
        <v>462</v>
      </c>
      <c r="C522" s="14" t="s">
        <v>143</v>
      </c>
      <c r="D522" s="15"/>
      <c r="E522" s="15" t="s">
        <v>182</v>
      </c>
      <c r="F522" s="14" t="s">
        <v>185</v>
      </c>
      <c r="G522" s="16" t="s">
        <v>571</v>
      </c>
      <c r="H522" s="16" t="s">
        <v>562</v>
      </c>
      <c r="I522" s="14" t="s">
        <v>188</v>
      </c>
      <c r="J522" s="17">
        <v>30858904</v>
      </c>
      <c r="K522" s="18">
        <v>25000000</v>
      </c>
      <c r="L522" s="17">
        <v>25103333.100000001</v>
      </c>
      <c r="M522" s="130">
        <v>11.75</v>
      </c>
      <c r="N522" s="19" t="s">
        <v>4</v>
      </c>
    </row>
    <row r="523" spans="2:14">
      <c r="B523" s="13" t="s">
        <v>462</v>
      </c>
      <c r="C523" s="14" t="s">
        <v>143</v>
      </c>
      <c r="D523" s="15"/>
      <c r="E523" s="15" t="s">
        <v>182</v>
      </c>
      <c r="F523" s="14" t="s">
        <v>185</v>
      </c>
      <c r="G523" s="16" t="s">
        <v>572</v>
      </c>
      <c r="H523" s="16" t="s">
        <v>573</v>
      </c>
      <c r="I523" s="14" t="s">
        <v>188</v>
      </c>
      <c r="J523" s="17">
        <v>154849320</v>
      </c>
      <c r="K523" s="18">
        <v>100329863</v>
      </c>
      <c r="L523" s="17">
        <v>100527627.45999999</v>
      </c>
      <c r="M523" s="130">
        <v>11.5</v>
      </c>
      <c r="N523" s="19" t="s">
        <v>4</v>
      </c>
    </row>
    <row r="524" spans="2:14">
      <c r="B524" s="13" t="s">
        <v>462</v>
      </c>
      <c r="C524" s="14" t="s">
        <v>143</v>
      </c>
      <c r="D524" s="15"/>
      <c r="E524" s="15" t="s">
        <v>182</v>
      </c>
      <c r="F524" s="14" t="s">
        <v>185</v>
      </c>
      <c r="G524" s="16" t="s">
        <v>574</v>
      </c>
      <c r="H524" s="16" t="s">
        <v>573</v>
      </c>
      <c r="I524" s="14" t="s">
        <v>188</v>
      </c>
      <c r="J524" s="17">
        <v>619397260</v>
      </c>
      <c r="K524" s="18">
        <v>401962191</v>
      </c>
      <c r="L524" s="17">
        <v>402128521.69999999</v>
      </c>
      <c r="M524" s="130">
        <v>11.5</v>
      </c>
      <c r="N524" s="19" t="s">
        <v>4</v>
      </c>
    </row>
    <row r="525" spans="2:14">
      <c r="B525" s="13" t="s">
        <v>462</v>
      </c>
      <c r="C525" s="14" t="s">
        <v>143</v>
      </c>
      <c r="D525" s="15"/>
      <c r="E525" s="15" t="s">
        <v>182</v>
      </c>
      <c r="F525" s="14" t="s">
        <v>185</v>
      </c>
      <c r="G525" s="16" t="s">
        <v>575</v>
      </c>
      <c r="H525" s="16" t="s">
        <v>573</v>
      </c>
      <c r="I525" s="14" t="s">
        <v>188</v>
      </c>
      <c r="J525" s="17">
        <v>154849320</v>
      </c>
      <c r="K525" s="18">
        <v>100731646</v>
      </c>
      <c r="L525" s="17">
        <v>100523464.94</v>
      </c>
      <c r="M525" s="130">
        <v>11.5</v>
      </c>
      <c r="N525" s="19" t="s">
        <v>4</v>
      </c>
    </row>
    <row r="526" spans="2:14">
      <c r="B526" s="13" t="s">
        <v>462</v>
      </c>
      <c r="C526" s="14" t="s">
        <v>166</v>
      </c>
      <c r="D526" s="15"/>
      <c r="E526" s="15" t="s">
        <v>183</v>
      </c>
      <c r="F526" s="14" t="s">
        <v>185</v>
      </c>
      <c r="G526" s="16" t="s">
        <v>576</v>
      </c>
      <c r="H526" s="16" t="s">
        <v>577</v>
      </c>
      <c r="I526" s="14" t="s">
        <v>188</v>
      </c>
      <c r="J526" s="17">
        <v>1343605480</v>
      </c>
      <c r="K526" s="18">
        <v>1202761643</v>
      </c>
      <c r="L526" s="17">
        <v>1231905328.73</v>
      </c>
      <c r="M526" s="130">
        <v>12</v>
      </c>
      <c r="N526" s="19" t="s">
        <v>4</v>
      </c>
    </row>
    <row r="527" spans="2:14">
      <c r="B527" s="13" t="s">
        <v>462</v>
      </c>
      <c r="C527" s="14" t="s">
        <v>166</v>
      </c>
      <c r="D527" s="15"/>
      <c r="E527" s="15" t="s">
        <v>183</v>
      </c>
      <c r="F527" s="14" t="s">
        <v>185</v>
      </c>
      <c r="G527" s="16" t="s">
        <v>578</v>
      </c>
      <c r="H527" s="16" t="s">
        <v>577</v>
      </c>
      <c r="I527" s="14" t="s">
        <v>188</v>
      </c>
      <c r="J527" s="17">
        <v>223934248</v>
      </c>
      <c r="K527" s="18">
        <v>200789041</v>
      </c>
      <c r="L527" s="17">
        <v>205317673.75999999</v>
      </c>
      <c r="M527" s="130">
        <v>11.99</v>
      </c>
      <c r="N527" s="19" t="s">
        <v>4</v>
      </c>
    </row>
    <row r="528" spans="2:14">
      <c r="B528" s="13" t="s">
        <v>462</v>
      </c>
      <c r="C528" s="14" t="s">
        <v>144</v>
      </c>
      <c r="D528" s="15" t="s">
        <v>510</v>
      </c>
      <c r="E528" s="15" t="s">
        <v>183</v>
      </c>
      <c r="F528" s="14"/>
      <c r="G528" s="16" t="s">
        <v>302</v>
      </c>
      <c r="H528" s="16" t="s">
        <v>303</v>
      </c>
      <c r="I528" s="14" t="s">
        <v>188</v>
      </c>
      <c r="J528" s="17">
        <v>1671793</v>
      </c>
      <c r="K528" s="18">
        <v>1014726</v>
      </c>
      <c r="L528" s="17">
        <v>1002064.19</v>
      </c>
      <c r="M528" s="130">
        <v>10.75</v>
      </c>
      <c r="N528" s="19" t="s">
        <v>4</v>
      </c>
    </row>
    <row r="529" spans="2:14">
      <c r="B529" s="13" t="s">
        <v>462</v>
      </c>
      <c r="C529" s="14" t="s">
        <v>144</v>
      </c>
      <c r="D529" s="15" t="s">
        <v>510</v>
      </c>
      <c r="E529" s="15" t="s">
        <v>183</v>
      </c>
      <c r="F529" s="14"/>
      <c r="G529" s="16" t="s">
        <v>304</v>
      </c>
      <c r="H529" s="16" t="s">
        <v>303</v>
      </c>
      <c r="I529" s="14" t="s">
        <v>188</v>
      </c>
      <c r="J529" s="17">
        <v>30092429</v>
      </c>
      <c r="K529" s="18">
        <v>18338659</v>
      </c>
      <c r="L529" s="17">
        <v>18036730.539999999</v>
      </c>
      <c r="M529" s="130">
        <v>10.75</v>
      </c>
      <c r="N529" s="19" t="s">
        <v>4</v>
      </c>
    </row>
    <row r="530" spans="2:14">
      <c r="B530" s="13" t="s">
        <v>462</v>
      </c>
      <c r="C530" s="14" t="s">
        <v>144</v>
      </c>
      <c r="D530" s="15" t="s">
        <v>510</v>
      </c>
      <c r="E530" s="15" t="s">
        <v>183</v>
      </c>
      <c r="F530" s="14"/>
      <c r="G530" s="16" t="s">
        <v>305</v>
      </c>
      <c r="H530" s="16" t="s">
        <v>303</v>
      </c>
      <c r="I530" s="14" t="s">
        <v>188</v>
      </c>
      <c r="J530" s="17">
        <v>8359009</v>
      </c>
      <c r="K530" s="18">
        <v>5095720</v>
      </c>
      <c r="L530" s="17">
        <v>5010299.04</v>
      </c>
      <c r="M530" s="130">
        <v>10.75</v>
      </c>
      <c r="N530" s="19" t="s">
        <v>4</v>
      </c>
    </row>
    <row r="531" spans="2:14">
      <c r="B531" s="13" t="s">
        <v>462</v>
      </c>
      <c r="C531" s="14" t="s">
        <v>144</v>
      </c>
      <c r="D531" s="15" t="s">
        <v>510</v>
      </c>
      <c r="E531" s="15" t="s">
        <v>183</v>
      </c>
      <c r="F531" s="14"/>
      <c r="G531" s="16" t="s">
        <v>306</v>
      </c>
      <c r="H531" s="16" t="s">
        <v>303</v>
      </c>
      <c r="I531" s="14" t="s">
        <v>188</v>
      </c>
      <c r="J531" s="17">
        <v>10030803</v>
      </c>
      <c r="K531" s="18">
        <v>6120164</v>
      </c>
      <c r="L531" s="17">
        <v>6012337.29</v>
      </c>
      <c r="M531" s="130">
        <v>10.75</v>
      </c>
      <c r="N531" s="19" t="s">
        <v>4</v>
      </c>
    </row>
    <row r="532" spans="2:14">
      <c r="B532" s="13" t="s">
        <v>462</v>
      </c>
      <c r="C532" s="14" t="s">
        <v>144</v>
      </c>
      <c r="D532" s="15" t="s">
        <v>510</v>
      </c>
      <c r="E532" s="15" t="s">
        <v>183</v>
      </c>
      <c r="F532" s="14"/>
      <c r="G532" s="16" t="s">
        <v>307</v>
      </c>
      <c r="H532" s="16" t="s">
        <v>303</v>
      </c>
      <c r="I532" s="14" t="s">
        <v>188</v>
      </c>
      <c r="J532" s="17">
        <v>3343609</v>
      </c>
      <c r="K532" s="18">
        <v>2041752</v>
      </c>
      <c r="L532" s="17">
        <v>2004068.41</v>
      </c>
      <c r="M532" s="130">
        <v>10.75</v>
      </c>
      <c r="N532" s="19" t="s">
        <v>4</v>
      </c>
    </row>
    <row r="533" spans="2:14">
      <c r="B533" s="13" t="s">
        <v>462</v>
      </c>
      <c r="C533" s="14" t="s">
        <v>144</v>
      </c>
      <c r="D533" s="15" t="s">
        <v>510</v>
      </c>
      <c r="E533" s="15" t="s">
        <v>183</v>
      </c>
      <c r="F533" s="14"/>
      <c r="G533" s="16" t="s">
        <v>308</v>
      </c>
      <c r="H533" s="16" t="s">
        <v>303</v>
      </c>
      <c r="I533" s="14" t="s">
        <v>188</v>
      </c>
      <c r="J533" s="17">
        <v>6579992</v>
      </c>
      <c r="K533" s="18">
        <v>4002216</v>
      </c>
      <c r="L533" s="17">
        <v>4008006.69</v>
      </c>
      <c r="M533" s="130">
        <v>10.75</v>
      </c>
      <c r="N533" s="19" t="s">
        <v>4</v>
      </c>
    </row>
    <row r="534" spans="2:14">
      <c r="B534" s="13" t="s">
        <v>462</v>
      </c>
      <c r="C534" s="14" t="s">
        <v>144</v>
      </c>
      <c r="D534" s="15" t="s">
        <v>510</v>
      </c>
      <c r="E534" s="15" t="s">
        <v>183</v>
      </c>
      <c r="F534" s="14"/>
      <c r="G534" s="16" t="s">
        <v>309</v>
      </c>
      <c r="H534" s="16" t="s">
        <v>303</v>
      </c>
      <c r="I534" s="14" t="s">
        <v>188</v>
      </c>
      <c r="J534" s="17">
        <v>13160001</v>
      </c>
      <c r="K534" s="18">
        <v>8011782</v>
      </c>
      <c r="L534" s="17">
        <v>8016230.9699999997</v>
      </c>
      <c r="M534" s="130">
        <v>10.75</v>
      </c>
      <c r="N534" s="19" t="s">
        <v>4</v>
      </c>
    </row>
    <row r="535" spans="2:14">
      <c r="B535" s="13" t="s">
        <v>462</v>
      </c>
      <c r="C535" s="14" t="s">
        <v>144</v>
      </c>
      <c r="D535" s="15" t="s">
        <v>510</v>
      </c>
      <c r="E535" s="15" t="s">
        <v>183</v>
      </c>
      <c r="F535" s="14"/>
      <c r="G535" s="16" t="s">
        <v>310</v>
      </c>
      <c r="H535" s="16" t="s">
        <v>303</v>
      </c>
      <c r="I535" s="14" t="s">
        <v>188</v>
      </c>
      <c r="J535" s="17">
        <v>11515007</v>
      </c>
      <c r="K535" s="18">
        <v>6579437</v>
      </c>
      <c r="L535" s="17">
        <v>6711121.6100000003</v>
      </c>
      <c r="M535" s="130">
        <v>10.75</v>
      </c>
      <c r="N535" s="19" t="s">
        <v>4</v>
      </c>
    </row>
    <row r="536" spans="2:14">
      <c r="B536" s="13" t="s">
        <v>462</v>
      </c>
      <c r="C536" s="14" t="s">
        <v>144</v>
      </c>
      <c r="D536" s="15" t="s">
        <v>510</v>
      </c>
      <c r="E536" s="15" t="s">
        <v>183</v>
      </c>
      <c r="F536" s="14"/>
      <c r="G536" s="16" t="s">
        <v>311</v>
      </c>
      <c r="H536" s="16" t="s">
        <v>303</v>
      </c>
      <c r="I536" s="14" t="s">
        <v>188</v>
      </c>
      <c r="J536" s="17">
        <v>8225002</v>
      </c>
      <c r="K536" s="18">
        <v>4712157</v>
      </c>
      <c r="L536" s="17">
        <v>4794542.82</v>
      </c>
      <c r="M536" s="130">
        <v>10.75</v>
      </c>
      <c r="N536" s="19" t="s">
        <v>4</v>
      </c>
    </row>
    <row r="537" spans="2:14">
      <c r="B537" s="13" t="s">
        <v>462</v>
      </c>
      <c r="C537" s="14" t="s">
        <v>144</v>
      </c>
      <c r="D537" s="15" t="s">
        <v>510</v>
      </c>
      <c r="E537" s="15" t="s">
        <v>183</v>
      </c>
      <c r="F537" s="14"/>
      <c r="G537" s="16" t="s">
        <v>312</v>
      </c>
      <c r="H537" s="16" t="s">
        <v>303</v>
      </c>
      <c r="I537" s="14" t="s">
        <v>188</v>
      </c>
      <c r="J537" s="17">
        <v>6579992</v>
      </c>
      <c r="K537" s="18">
        <v>4073040</v>
      </c>
      <c r="L537" s="17">
        <v>4008253.34</v>
      </c>
      <c r="M537" s="130">
        <v>10.75</v>
      </c>
      <c r="N537" s="19" t="s">
        <v>4</v>
      </c>
    </row>
    <row r="538" spans="2:14">
      <c r="B538" s="13" t="s">
        <v>462</v>
      </c>
      <c r="C538" s="14" t="s">
        <v>144</v>
      </c>
      <c r="D538" s="15" t="s">
        <v>510</v>
      </c>
      <c r="E538" s="15" t="s">
        <v>183</v>
      </c>
      <c r="F538" s="14"/>
      <c r="G538" s="16" t="s">
        <v>313</v>
      </c>
      <c r="H538" s="16" t="s">
        <v>303</v>
      </c>
      <c r="I538" s="14" t="s">
        <v>188</v>
      </c>
      <c r="J538" s="17">
        <v>9869995</v>
      </c>
      <c r="K538" s="18">
        <v>6114864</v>
      </c>
      <c r="L538" s="17">
        <v>6012366.0599999996</v>
      </c>
      <c r="M538" s="130">
        <v>10.75</v>
      </c>
      <c r="N538" s="19" t="s">
        <v>4</v>
      </c>
    </row>
    <row r="539" spans="2:14">
      <c r="B539" s="13" t="s">
        <v>462</v>
      </c>
      <c r="C539" s="14" t="s">
        <v>144</v>
      </c>
      <c r="D539" s="15" t="s">
        <v>510</v>
      </c>
      <c r="E539" s="15" t="s">
        <v>183</v>
      </c>
      <c r="F539" s="14"/>
      <c r="G539" s="16" t="s">
        <v>314</v>
      </c>
      <c r="H539" s="16" t="s">
        <v>303</v>
      </c>
      <c r="I539" s="14" t="s">
        <v>188</v>
      </c>
      <c r="J539" s="17">
        <v>117300519</v>
      </c>
      <c r="K539" s="18">
        <v>76369523</v>
      </c>
      <c r="L539" s="17">
        <v>75154882.980000004</v>
      </c>
      <c r="M539" s="130">
        <v>10.75</v>
      </c>
      <c r="N539" s="19" t="s">
        <v>4</v>
      </c>
    </row>
    <row r="540" spans="2:14">
      <c r="B540" s="13" t="s">
        <v>462</v>
      </c>
      <c r="C540" s="14" t="s">
        <v>144</v>
      </c>
      <c r="D540" s="15" t="s">
        <v>510</v>
      </c>
      <c r="E540" s="15" t="s">
        <v>183</v>
      </c>
      <c r="F540" s="14"/>
      <c r="G540" s="16" t="s">
        <v>579</v>
      </c>
      <c r="H540" s="16" t="s">
        <v>580</v>
      </c>
      <c r="I540" s="14" t="s">
        <v>188</v>
      </c>
      <c r="J540" s="17">
        <v>13330549</v>
      </c>
      <c r="K540" s="18">
        <v>10224658</v>
      </c>
      <c r="L540" s="17">
        <v>10019336.52</v>
      </c>
      <c r="M540" s="130">
        <v>10.25</v>
      </c>
      <c r="N540" s="19" t="s">
        <v>4</v>
      </c>
    </row>
    <row r="541" spans="2:14">
      <c r="B541" s="13" t="s">
        <v>462</v>
      </c>
      <c r="C541" s="14" t="s">
        <v>144</v>
      </c>
      <c r="D541" s="15" t="s">
        <v>510</v>
      </c>
      <c r="E541" s="15" t="s">
        <v>183</v>
      </c>
      <c r="F541" s="14"/>
      <c r="G541" s="16" t="s">
        <v>581</v>
      </c>
      <c r="H541" s="16" t="s">
        <v>580</v>
      </c>
      <c r="I541" s="14" t="s">
        <v>188</v>
      </c>
      <c r="J541" s="17">
        <v>104600004</v>
      </c>
      <c r="K541" s="18">
        <v>80921098</v>
      </c>
      <c r="L541" s="17">
        <v>80156125.5</v>
      </c>
      <c r="M541" s="130">
        <v>10.25</v>
      </c>
      <c r="N541" s="19" t="s">
        <v>4</v>
      </c>
    </row>
    <row r="542" spans="2:14">
      <c r="B542" s="13" t="s">
        <v>462</v>
      </c>
      <c r="C542" s="14" t="s">
        <v>144</v>
      </c>
      <c r="D542" s="15" t="s">
        <v>510</v>
      </c>
      <c r="E542" s="15" t="s">
        <v>183</v>
      </c>
      <c r="F542" s="14"/>
      <c r="G542" s="16" t="s">
        <v>582</v>
      </c>
      <c r="H542" s="16" t="s">
        <v>580</v>
      </c>
      <c r="I542" s="14" t="s">
        <v>188</v>
      </c>
      <c r="J542" s="17">
        <v>32687501</v>
      </c>
      <c r="K542" s="18">
        <v>25561644</v>
      </c>
      <c r="L542" s="17">
        <v>25048372.940000001</v>
      </c>
      <c r="M542" s="130">
        <v>10.25</v>
      </c>
      <c r="N542" s="19" t="s">
        <v>4</v>
      </c>
    </row>
    <row r="543" spans="2:14">
      <c r="B543" s="13" t="s">
        <v>462</v>
      </c>
      <c r="C543" s="14" t="s">
        <v>144</v>
      </c>
      <c r="D543" s="15" t="s">
        <v>510</v>
      </c>
      <c r="E543" s="15" t="s">
        <v>183</v>
      </c>
      <c r="F543" s="14"/>
      <c r="G543" s="16" t="s">
        <v>583</v>
      </c>
      <c r="H543" s="16" t="s">
        <v>580</v>
      </c>
      <c r="I543" s="14" t="s">
        <v>188</v>
      </c>
      <c r="J543" s="17">
        <v>32055652</v>
      </c>
      <c r="K543" s="18">
        <v>25000000</v>
      </c>
      <c r="L543" s="17">
        <v>25048072.16</v>
      </c>
      <c r="M543" s="130">
        <v>10.25</v>
      </c>
      <c r="N543" s="19" t="s">
        <v>4</v>
      </c>
    </row>
    <row r="544" spans="2:14">
      <c r="B544" s="13" t="s">
        <v>462</v>
      </c>
      <c r="C544" s="14" t="s">
        <v>144</v>
      </c>
      <c r="D544" s="15" t="s">
        <v>510</v>
      </c>
      <c r="E544" s="15" t="s">
        <v>183</v>
      </c>
      <c r="F544" s="14"/>
      <c r="G544" s="16" t="s">
        <v>584</v>
      </c>
      <c r="H544" s="16" t="s">
        <v>580</v>
      </c>
      <c r="I544" s="14" t="s">
        <v>188</v>
      </c>
      <c r="J544" s="17">
        <v>339301237</v>
      </c>
      <c r="K544" s="18">
        <v>270834040</v>
      </c>
      <c r="L544" s="17">
        <v>270523317.50999999</v>
      </c>
      <c r="M544" s="130">
        <v>10.25</v>
      </c>
      <c r="N544" s="19" t="s">
        <v>4</v>
      </c>
    </row>
    <row r="545" spans="2:14">
      <c r="B545" s="13" t="s">
        <v>462</v>
      </c>
      <c r="C545" s="14" t="s">
        <v>144</v>
      </c>
      <c r="D545" s="15" t="s">
        <v>510</v>
      </c>
      <c r="E545" s="15" t="s">
        <v>183</v>
      </c>
      <c r="F545" s="14"/>
      <c r="G545" s="16" t="s">
        <v>315</v>
      </c>
      <c r="H545" s="16" t="s">
        <v>303</v>
      </c>
      <c r="I545" s="14" t="s">
        <v>188</v>
      </c>
      <c r="J545" s="17">
        <v>17806761</v>
      </c>
      <c r="K545" s="18">
        <v>12243863</v>
      </c>
      <c r="L545" s="17">
        <v>12024801.48</v>
      </c>
      <c r="M545" s="130">
        <v>10.75</v>
      </c>
      <c r="N545" s="19" t="s">
        <v>4</v>
      </c>
    </row>
    <row r="546" spans="2:14">
      <c r="B546" s="13" t="s">
        <v>462</v>
      </c>
      <c r="C546" s="14" t="s">
        <v>144</v>
      </c>
      <c r="D546" s="15" t="s">
        <v>510</v>
      </c>
      <c r="E546" s="15" t="s">
        <v>183</v>
      </c>
      <c r="F546" s="14"/>
      <c r="G546" s="16" t="s">
        <v>316</v>
      </c>
      <c r="H546" s="16" t="s">
        <v>317</v>
      </c>
      <c r="I546" s="14" t="s">
        <v>188</v>
      </c>
      <c r="J546" s="17">
        <v>133425948</v>
      </c>
      <c r="K546" s="18">
        <v>91575917</v>
      </c>
      <c r="L546" s="17">
        <v>93444616.959999993</v>
      </c>
      <c r="M546" s="130">
        <v>11</v>
      </c>
      <c r="N546" s="19" t="s">
        <v>4</v>
      </c>
    </row>
    <row r="547" spans="2:14">
      <c r="B547" s="13" t="s">
        <v>462</v>
      </c>
      <c r="C547" s="14" t="s">
        <v>144</v>
      </c>
      <c r="D547" s="15" t="s">
        <v>510</v>
      </c>
      <c r="E547" s="15" t="s">
        <v>183</v>
      </c>
      <c r="F547" s="14"/>
      <c r="G547" s="16" t="s">
        <v>318</v>
      </c>
      <c r="H547" s="16" t="s">
        <v>319</v>
      </c>
      <c r="I547" s="14" t="s">
        <v>188</v>
      </c>
      <c r="J547" s="17">
        <v>229549836</v>
      </c>
      <c r="K547" s="18">
        <v>194059113</v>
      </c>
      <c r="L547" s="17">
        <v>198967914.59</v>
      </c>
      <c r="M547" s="130">
        <v>10.5</v>
      </c>
      <c r="N547" s="19" t="s">
        <v>4</v>
      </c>
    </row>
    <row r="548" spans="2:14">
      <c r="B548" s="13" t="s">
        <v>462</v>
      </c>
      <c r="C548" s="14" t="s">
        <v>144</v>
      </c>
      <c r="D548" s="15" t="s">
        <v>510</v>
      </c>
      <c r="E548" s="15" t="s">
        <v>183</v>
      </c>
      <c r="F548" s="14"/>
      <c r="G548" s="16" t="s">
        <v>585</v>
      </c>
      <c r="H548" s="16" t="s">
        <v>580</v>
      </c>
      <c r="I548" s="14" t="s">
        <v>188</v>
      </c>
      <c r="J548" s="17">
        <v>11805685</v>
      </c>
      <c r="K548" s="18">
        <v>10044931</v>
      </c>
      <c r="L548" s="17">
        <v>10019582.1</v>
      </c>
      <c r="M548" s="130">
        <v>10.25</v>
      </c>
      <c r="N548" s="19" t="s">
        <v>4</v>
      </c>
    </row>
    <row r="549" spans="2:14">
      <c r="B549" s="13" t="s">
        <v>462</v>
      </c>
      <c r="C549" s="14" t="s">
        <v>144</v>
      </c>
      <c r="D549" s="15" t="s">
        <v>510</v>
      </c>
      <c r="E549" s="15" t="s">
        <v>183</v>
      </c>
      <c r="F549" s="14"/>
      <c r="G549" s="16" t="s">
        <v>320</v>
      </c>
      <c r="H549" s="16" t="s">
        <v>319</v>
      </c>
      <c r="I549" s="14" t="s">
        <v>188</v>
      </c>
      <c r="J549" s="17">
        <v>29581164</v>
      </c>
      <c r="K549" s="18">
        <v>25383800</v>
      </c>
      <c r="L549" s="17">
        <v>25820571.359999999</v>
      </c>
      <c r="M549" s="130">
        <v>9.74</v>
      </c>
      <c r="N549" s="19" t="s">
        <v>4</v>
      </c>
    </row>
    <row r="550" spans="2:14">
      <c r="B550" s="13" t="s">
        <v>462</v>
      </c>
      <c r="C550" s="14" t="s">
        <v>144</v>
      </c>
      <c r="D550" s="15" t="s">
        <v>510</v>
      </c>
      <c r="E550" s="15" t="s">
        <v>183</v>
      </c>
      <c r="F550" s="14"/>
      <c r="G550" s="16" t="s">
        <v>321</v>
      </c>
      <c r="H550" s="16" t="s">
        <v>319</v>
      </c>
      <c r="I550" s="14" t="s">
        <v>188</v>
      </c>
      <c r="J550" s="17">
        <v>47329861</v>
      </c>
      <c r="K550" s="18">
        <v>39614797</v>
      </c>
      <c r="L550" s="17">
        <v>40464147.740000002</v>
      </c>
      <c r="M550" s="130">
        <v>12</v>
      </c>
      <c r="N550" s="19" t="s">
        <v>4</v>
      </c>
    </row>
    <row r="551" spans="2:14">
      <c r="B551" s="13" t="s">
        <v>462</v>
      </c>
      <c r="C551" s="14" t="s">
        <v>144</v>
      </c>
      <c r="D551" s="15" t="s">
        <v>510</v>
      </c>
      <c r="E551" s="15" t="s">
        <v>183</v>
      </c>
      <c r="F551" s="14"/>
      <c r="G551" s="16" t="s">
        <v>586</v>
      </c>
      <c r="H551" s="16" t="s">
        <v>580</v>
      </c>
      <c r="I551" s="14" t="s">
        <v>188</v>
      </c>
      <c r="J551" s="17">
        <v>2310591</v>
      </c>
      <c r="K551" s="18">
        <v>2027521</v>
      </c>
      <c r="L551" s="17">
        <v>2003989.73</v>
      </c>
      <c r="M551" s="130">
        <v>10.24</v>
      </c>
      <c r="N551" s="19" t="s">
        <v>4</v>
      </c>
    </row>
    <row r="552" spans="2:14">
      <c r="B552" s="13" t="s">
        <v>462</v>
      </c>
      <c r="C552" s="14" t="s">
        <v>144</v>
      </c>
      <c r="D552" s="15" t="s">
        <v>510</v>
      </c>
      <c r="E552" s="15" t="s">
        <v>183</v>
      </c>
      <c r="F552" s="14"/>
      <c r="G552" s="16" t="s">
        <v>322</v>
      </c>
      <c r="H552" s="16" t="s">
        <v>319</v>
      </c>
      <c r="I552" s="14" t="s">
        <v>188</v>
      </c>
      <c r="J552" s="17">
        <v>115706848</v>
      </c>
      <c r="K552" s="18">
        <v>100805413</v>
      </c>
      <c r="L552" s="17">
        <v>102090135.66</v>
      </c>
      <c r="M552" s="130">
        <v>11</v>
      </c>
      <c r="N552" s="19" t="s">
        <v>4</v>
      </c>
    </row>
    <row r="553" spans="2:14">
      <c r="B553" s="13" t="s">
        <v>462</v>
      </c>
      <c r="C553" s="14" t="s">
        <v>144</v>
      </c>
      <c r="D553" s="15" t="s">
        <v>510</v>
      </c>
      <c r="E553" s="15" t="s">
        <v>183</v>
      </c>
      <c r="F553" s="14"/>
      <c r="G553" s="16" t="s">
        <v>587</v>
      </c>
      <c r="H553" s="16" t="s">
        <v>324</v>
      </c>
      <c r="I553" s="14" t="s">
        <v>188</v>
      </c>
      <c r="J553" s="17">
        <v>2397534240</v>
      </c>
      <c r="K553" s="18">
        <v>1500000000</v>
      </c>
      <c r="L553" s="17">
        <v>1539381496.9200001</v>
      </c>
      <c r="M553" s="130">
        <v>12</v>
      </c>
      <c r="N553" s="19" t="s">
        <v>4</v>
      </c>
    </row>
    <row r="554" spans="2:14">
      <c r="B554" s="13" t="s">
        <v>462</v>
      </c>
      <c r="C554" s="14" t="s">
        <v>144</v>
      </c>
      <c r="D554" s="15" t="s">
        <v>510</v>
      </c>
      <c r="E554" s="15" t="s">
        <v>183</v>
      </c>
      <c r="F554" s="14"/>
      <c r="G554" s="16" t="s">
        <v>588</v>
      </c>
      <c r="H554" s="16" t="s">
        <v>580</v>
      </c>
      <c r="I554" s="14" t="s">
        <v>188</v>
      </c>
      <c r="J554" s="17">
        <v>84730481</v>
      </c>
      <c r="K554" s="18">
        <v>76705993</v>
      </c>
      <c r="L554" s="17">
        <v>75147906.909999996</v>
      </c>
      <c r="M554" s="130">
        <v>10.24</v>
      </c>
      <c r="N554" s="19" t="s">
        <v>4</v>
      </c>
    </row>
    <row r="555" spans="2:14">
      <c r="B555" s="13" t="s">
        <v>462</v>
      </c>
      <c r="C555" s="14" t="s">
        <v>145</v>
      </c>
      <c r="D555" s="15"/>
      <c r="E555" s="15" t="s">
        <v>183</v>
      </c>
      <c r="F555" s="14"/>
      <c r="G555" s="16" t="s">
        <v>325</v>
      </c>
      <c r="H555" s="16" t="s">
        <v>326</v>
      </c>
      <c r="I555" s="14" t="s">
        <v>188</v>
      </c>
      <c r="J555" s="17">
        <v>303216446</v>
      </c>
      <c r="K555" s="18">
        <v>204531178</v>
      </c>
      <c r="L555" s="17">
        <v>206277241.40000001</v>
      </c>
      <c r="M555" s="130">
        <v>10.97</v>
      </c>
      <c r="N555" s="19" t="s">
        <v>4</v>
      </c>
    </row>
    <row r="556" spans="2:14">
      <c r="B556" s="13" t="s">
        <v>462</v>
      </c>
      <c r="C556" s="14" t="s">
        <v>145</v>
      </c>
      <c r="D556" s="15"/>
      <c r="E556" s="15" t="s">
        <v>183</v>
      </c>
      <c r="F556" s="14"/>
      <c r="G556" s="16" t="s">
        <v>327</v>
      </c>
      <c r="H556" s="16" t="s">
        <v>328</v>
      </c>
      <c r="I556" s="14" t="s">
        <v>188</v>
      </c>
      <c r="J556" s="17">
        <v>139555068</v>
      </c>
      <c r="K556" s="18">
        <v>106788942</v>
      </c>
      <c r="L556" s="17">
        <v>106985842.2</v>
      </c>
      <c r="M556" s="130">
        <v>10.82</v>
      </c>
      <c r="N556" s="19" t="s">
        <v>4</v>
      </c>
    </row>
    <row r="557" spans="2:14">
      <c r="B557" s="13" t="s">
        <v>462</v>
      </c>
      <c r="C557" s="14" t="s">
        <v>145</v>
      </c>
      <c r="D557" s="15"/>
      <c r="E557" s="15" t="s">
        <v>183</v>
      </c>
      <c r="F557" s="14"/>
      <c r="G557" s="16" t="s">
        <v>329</v>
      </c>
      <c r="H557" s="16" t="s">
        <v>330</v>
      </c>
      <c r="I557" s="14" t="s">
        <v>188</v>
      </c>
      <c r="J557" s="17">
        <v>362690416</v>
      </c>
      <c r="K557" s="18">
        <v>254953426</v>
      </c>
      <c r="L557" s="17">
        <v>254094305.90000001</v>
      </c>
      <c r="M557" s="130">
        <v>11.3</v>
      </c>
      <c r="N557" s="19" t="s">
        <v>4</v>
      </c>
    </row>
    <row r="558" spans="2:14">
      <c r="B558" s="13" t="s">
        <v>462</v>
      </c>
      <c r="C558" s="14" t="s">
        <v>145</v>
      </c>
      <c r="D558" s="15"/>
      <c r="E558" s="15" t="s">
        <v>183</v>
      </c>
      <c r="F558" s="14"/>
      <c r="G558" s="16" t="s">
        <v>331</v>
      </c>
      <c r="H558" s="16" t="s">
        <v>332</v>
      </c>
      <c r="I558" s="14" t="s">
        <v>188</v>
      </c>
      <c r="J558" s="17">
        <v>41181781</v>
      </c>
      <c r="K558" s="18">
        <v>30604931</v>
      </c>
      <c r="L558" s="17">
        <v>30048565.629999999</v>
      </c>
      <c r="M558" s="130">
        <v>11.5</v>
      </c>
      <c r="N558" s="19" t="s">
        <v>4</v>
      </c>
    </row>
    <row r="559" spans="2:14">
      <c r="B559" s="13" t="s">
        <v>462</v>
      </c>
      <c r="C559" s="14" t="s">
        <v>145</v>
      </c>
      <c r="D559" s="15"/>
      <c r="E559" s="15" t="s">
        <v>183</v>
      </c>
      <c r="F559" s="14"/>
      <c r="G559" s="16" t="s">
        <v>333</v>
      </c>
      <c r="H559" s="16" t="s">
        <v>334</v>
      </c>
      <c r="I559" s="14" t="s">
        <v>188</v>
      </c>
      <c r="J559" s="17">
        <v>40303705</v>
      </c>
      <c r="K559" s="18">
        <v>28576877</v>
      </c>
      <c r="L559" s="17">
        <v>28046439.420000002</v>
      </c>
      <c r="M559" s="130">
        <v>11.75</v>
      </c>
      <c r="N559" s="19" t="s">
        <v>4</v>
      </c>
    </row>
    <row r="560" spans="2:14">
      <c r="B560" s="13" t="s">
        <v>462</v>
      </c>
      <c r="C560" s="14" t="s">
        <v>145</v>
      </c>
      <c r="D560" s="15"/>
      <c r="E560" s="15" t="s">
        <v>183</v>
      </c>
      <c r="F560" s="14"/>
      <c r="G560" s="16" t="s">
        <v>335</v>
      </c>
      <c r="H560" s="16" t="s">
        <v>326</v>
      </c>
      <c r="I560" s="14" t="s">
        <v>188</v>
      </c>
      <c r="J560" s="17">
        <v>93706896</v>
      </c>
      <c r="K560" s="18">
        <v>64519335</v>
      </c>
      <c r="L560" s="17">
        <v>64969818.07</v>
      </c>
      <c r="M560" s="130">
        <v>10.97</v>
      </c>
      <c r="N560" s="19" t="s">
        <v>4</v>
      </c>
    </row>
    <row r="561" spans="2:14">
      <c r="B561" s="13" t="s">
        <v>462</v>
      </c>
      <c r="C561" s="14" t="s">
        <v>145</v>
      </c>
      <c r="D561" s="15"/>
      <c r="E561" s="15" t="s">
        <v>183</v>
      </c>
      <c r="F561" s="14"/>
      <c r="G561" s="16" t="s">
        <v>336</v>
      </c>
      <c r="H561" s="16" t="s">
        <v>330</v>
      </c>
      <c r="I561" s="14" t="s">
        <v>188</v>
      </c>
      <c r="J561" s="17">
        <v>355647265</v>
      </c>
      <c r="K561" s="18">
        <v>253328083</v>
      </c>
      <c r="L561" s="17">
        <v>254098200.38</v>
      </c>
      <c r="M561" s="130">
        <v>11.3</v>
      </c>
      <c r="N561" s="19" t="s">
        <v>4</v>
      </c>
    </row>
    <row r="562" spans="2:14">
      <c r="B562" s="13" t="s">
        <v>462</v>
      </c>
      <c r="C562" s="14" t="s">
        <v>145</v>
      </c>
      <c r="D562" s="15"/>
      <c r="E562" s="15" t="s">
        <v>183</v>
      </c>
      <c r="F562" s="14"/>
      <c r="G562" s="16" t="s">
        <v>337</v>
      </c>
      <c r="H562" s="16" t="s">
        <v>330</v>
      </c>
      <c r="I562" s="14" t="s">
        <v>188</v>
      </c>
      <c r="J562" s="17">
        <v>355647265</v>
      </c>
      <c r="K562" s="18">
        <v>253792466</v>
      </c>
      <c r="L562" s="17">
        <v>254098228.56</v>
      </c>
      <c r="M562" s="130">
        <v>11.3</v>
      </c>
      <c r="N562" s="19" t="s">
        <v>4</v>
      </c>
    </row>
    <row r="563" spans="2:14">
      <c r="B563" s="13" t="s">
        <v>462</v>
      </c>
      <c r="C563" s="14" t="s">
        <v>145</v>
      </c>
      <c r="D563" s="15"/>
      <c r="E563" s="15" t="s">
        <v>183</v>
      </c>
      <c r="F563" s="14"/>
      <c r="G563" s="16" t="s">
        <v>338</v>
      </c>
      <c r="H563" s="16" t="s">
        <v>330</v>
      </c>
      <c r="I563" s="14" t="s">
        <v>188</v>
      </c>
      <c r="J563" s="17">
        <v>139441640</v>
      </c>
      <c r="K563" s="18">
        <v>103281643</v>
      </c>
      <c r="L563" s="17">
        <v>103583364.28</v>
      </c>
      <c r="M563" s="130">
        <v>10.5</v>
      </c>
      <c r="N563" s="19" t="s">
        <v>4</v>
      </c>
    </row>
    <row r="564" spans="2:14">
      <c r="B564" s="13" t="s">
        <v>462</v>
      </c>
      <c r="C564" s="14" t="s">
        <v>145</v>
      </c>
      <c r="D564" s="15"/>
      <c r="E564" s="15" t="s">
        <v>183</v>
      </c>
      <c r="F564" s="14"/>
      <c r="G564" s="16" t="s">
        <v>339</v>
      </c>
      <c r="H564" s="16" t="s">
        <v>328</v>
      </c>
      <c r="I564" s="14" t="s">
        <v>188</v>
      </c>
      <c r="J564" s="17">
        <v>124682194</v>
      </c>
      <c r="K564" s="18">
        <v>100783562</v>
      </c>
      <c r="L564" s="17">
        <v>101594773.92</v>
      </c>
      <c r="M564" s="130">
        <v>11</v>
      </c>
      <c r="N564" s="19" t="s">
        <v>4</v>
      </c>
    </row>
    <row r="565" spans="2:14">
      <c r="B565" s="13" t="s">
        <v>462</v>
      </c>
      <c r="C565" s="14" t="s">
        <v>146</v>
      </c>
      <c r="D565" s="15" t="s">
        <v>510</v>
      </c>
      <c r="E565" s="15" t="s">
        <v>182</v>
      </c>
      <c r="F565" s="14"/>
      <c r="G565" s="16" t="s">
        <v>340</v>
      </c>
      <c r="H565" s="16" t="s">
        <v>341</v>
      </c>
      <c r="I565" s="14" t="s">
        <v>188</v>
      </c>
      <c r="J565" s="17">
        <v>31975465</v>
      </c>
      <c r="K565" s="18">
        <v>15151029</v>
      </c>
      <c r="L565" s="17">
        <v>15155801.08</v>
      </c>
      <c r="M565" s="130">
        <v>12.25</v>
      </c>
      <c r="N565" s="19" t="s">
        <v>4</v>
      </c>
    </row>
    <row r="566" spans="2:14">
      <c r="B566" s="13" t="s">
        <v>462</v>
      </c>
      <c r="C566" s="14" t="s">
        <v>146</v>
      </c>
      <c r="D566" s="15" t="s">
        <v>510</v>
      </c>
      <c r="E566" s="15" t="s">
        <v>182</v>
      </c>
      <c r="F566" s="14"/>
      <c r="G566" s="16" t="s">
        <v>342</v>
      </c>
      <c r="H566" s="16" t="s">
        <v>297</v>
      </c>
      <c r="I566" s="14" t="s">
        <v>188</v>
      </c>
      <c r="J566" s="17">
        <v>20171243</v>
      </c>
      <c r="K566" s="18">
        <v>10024111</v>
      </c>
      <c r="L566" s="17">
        <v>10032898.630000001</v>
      </c>
      <c r="M566" s="130">
        <v>11</v>
      </c>
      <c r="N566" s="19" t="s">
        <v>4</v>
      </c>
    </row>
    <row r="567" spans="2:14">
      <c r="B567" s="13" t="s">
        <v>462</v>
      </c>
      <c r="C567" s="14" t="s">
        <v>146</v>
      </c>
      <c r="D567" s="15" t="s">
        <v>510</v>
      </c>
      <c r="E567" s="15" t="s">
        <v>182</v>
      </c>
      <c r="F567" s="14"/>
      <c r="G567" s="16" t="s">
        <v>343</v>
      </c>
      <c r="H567" s="16" t="s">
        <v>341</v>
      </c>
      <c r="I567" s="14" t="s">
        <v>188</v>
      </c>
      <c r="J567" s="17">
        <v>14921902</v>
      </c>
      <c r="K567" s="18">
        <v>7098673</v>
      </c>
      <c r="L567" s="17">
        <v>7072790.4299999997</v>
      </c>
      <c r="M567" s="130">
        <v>12.25</v>
      </c>
      <c r="N567" s="19" t="s">
        <v>4</v>
      </c>
    </row>
    <row r="568" spans="2:14">
      <c r="B568" s="13" t="s">
        <v>462</v>
      </c>
      <c r="C568" s="14" t="s">
        <v>146</v>
      </c>
      <c r="D568" s="15" t="s">
        <v>510</v>
      </c>
      <c r="E568" s="15" t="s">
        <v>182</v>
      </c>
      <c r="F568" s="14"/>
      <c r="G568" s="16" t="s">
        <v>344</v>
      </c>
      <c r="H568" s="16" t="s">
        <v>341</v>
      </c>
      <c r="I568" s="14" t="s">
        <v>188</v>
      </c>
      <c r="J568" s="17">
        <v>36238889</v>
      </c>
      <c r="K568" s="18">
        <v>17251039</v>
      </c>
      <c r="L568" s="17">
        <v>17176776.93</v>
      </c>
      <c r="M568" s="130">
        <v>12.25</v>
      </c>
      <c r="N568" s="19" t="s">
        <v>4</v>
      </c>
    </row>
    <row r="569" spans="2:14">
      <c r="B569" s="13" t="s">
        <v>462</v>
      </c>
      <c r="C569" s="14" t="s">
        <v>146</v>
      </c>
      <c r="D569" s="15" t="s">
        <v>510</v>
      </c>
      <c r="E569" s="15" t="s">
        <v>182</v>
      </c>
      <c r="F569" s="14"/>
      <c r="G569" s="16" t="s">
        <v>345</v>
      </c>
      <c r="H569" s="16" t="s">
        <v>346</v>
      </c>
      <c r="I569" s="14" t="s">
        <v>188</v>
      </c>
      <c r="J569" s="17">
        <v>18922866</v>
      </c>
      <c r="K569" s="18">
        <v>10250478</v>
      </c>
      <c r="L569" s="17">
        <v>10015015.32</v>
      </c>
      <c r="M569" s="130">
        <v>13.25</v>
      </c>
      <c r="N569" s="19" t="s">
        <v>4</v>
      </c>
    </row>
    <row r="570" spans="2:14">
      <c r="B570" s="13" t="s">
        <v>462</v>
      </c>
      <c r="C570" s="14" t="s">
        <v>146</v>
      </c>
      <c r="D570" s="15" t="s">
        <v>510</v>
      </c>
      <c r="E570" s="15" t="s">
        <v>182</v>
      </c>
      <c r="F570" s="14"/>
      <c r="G570" s="16" t="s">
        <v>347</v>
      </c>
      <c r="H570" s="16" t="s">
        <v>341</v>
      </c>
      <c r="I570" s="14" t="s">
        <v>188</v>
      </c>
      <c r="J570" s="17">
        <v>21008220</v>
      </c>
      <c r="K570" s="18">
        <v>10070481</v>
      </c>
      <c r="L570" s="17">
        <v>10103683.99</v>
      </c>
      <c r="M570" s="130">
        <v>12.25</v>
      </c>
      <c r="N570" s="19" t="s">
        <v>4</v>
      </c>
    </row>
    <row r="571" spans="2:14">
      <c r="B571" s="13" t="s">
        <v>462</v>
      </c>
      <c r="C571" s="14" t="s">
        <v>146</v>
      </c>
      <c r="D571" s="15" t="s">
        <v>510</v>
      </c>
      <c r="E571" s="15" t="s">
        <v>182</v>
      </c>
      <c r="F571" s="14"/>
      <c r="G571" s="16" t="s">
        <v>348</v>
      </c>
      <c r="H571" s="16" t="s">
        <v>346</v>
      </c>
      <c r="I571" s="14" t="s">
        <v>188</v>
      </c>
      <c r="J571" s="17">
        <v>14874028</v>
      </c>
      <c r="K571" s="18">
        <v>8238138</v>
      </c>
      <c r="L571" s="17">
        <v>8011740.6799999997</v>
      </c>
      <c r="M571" s="130">
        <v>13.25</v>
      </c>
      <c r="N571" s="19" t="s">
        <v>4</v>
      </c>
    </row>
    <row r="572" spans="2:14">
      <c r="B572" s="13" t="s">
        <v>462</v>
      </c>
      <c r="C572" s="14" t="s">
        <v>146</v>
      </c>
      <c r="D572" s="15" t="s">
        <v>510</v>
      </c>
      <c r="E572" s="15" t="s">
        <v>182</v>
      </c>
      <c r="F572" s="14"/>
      <c r="G572" s="16" t="s">
        <v>349</v>
      </c>
      <c r="H572" s="16" t="s">
        <v>341</v>
      </c>
      <c r="I572" s="14" t="s">
        <v>188</v>
      </c>
      <c r="J572" s="17">
        <v>103514048</v>
      </c>
      <c r="K572" s="18">
        <v>50671235</v>
      </c>
      <c r="L572" s="17">
        <v>50519830.530000001</v>
      </c>
      <c r="M572" s="130">
        <v>12.25</v>
      </c>
      <c r="N572" s="19" t="s">
        <v>4</v>
      </c>
    </row>
    <row r="573" spans="2:14">
      <c r="B573" s="13" t="s">
        <v>462</v>
      </c>
      <c r="C573" s="14" t="s">
        <v>146</v>
      </c>
      <c r="D573" s="15" t="s">
        <v>510</v>
      </c>
      <c r="E573" s="15" t="s">
        <v>182</v>
      </c>
      <c r="F573" s="14"/>
      <c r="G573" s="16" t="s">
        <v>350</v>
      </c>
      <c r="H573" s="16" t="s">
        <v>297</v>
      </c>
      <c r="I573" s="14" t="s">
        <v>188</v>
      </c>
      <c r="J573" s="17">
        <v>29429591</v>
      </c>
      <c r="K573" s="18">
        <v>14817537</v>
      </c>
      <c r="L573" s="17">
        <v>14797157.43</v>
      </c>
      <c r="M573" s="130">
        <v>11.37</v>
      </c>
      <c r="N573" s="19" t="s">
        <v>4</v>
      </c>
    </row>
    <row r="574" spans="2:14">
      <c r="B574" s="13" t="s">
        <v>462</v>
      </c>
      <c r="C574" s="14" t="s">
        <v>146</v>
      </c>
      <c r="D574" s="15" t="s">
        <v>510</v>
      </c>
      <c r="E574" s="15" t="s">
        <v>182</v>
      </c>
      <c r="F574" s="14"/>
      <c r="G574" s="16" t="s">
        <v>351</v>
      </c>
      <c r="H574" s="16" t="s">
        <v>352</v>
      </c>
      <c r="I574" s="14" t="s">
        <v>188</v>
      </c>
      <c r="J574" s="17">
        <v>28953867</v>
      </c>
      <c r="K574" s="18">
        <v>20509368</v>
      </c>
      <c r="L574" s="17">
        <v>20378965.550000001</v>
      </c>
      <c r="M574" s="130">
        <v>11.2</v>
      </c>
      <c r="N574" s="19" t="s">
        <v>4</v>
      </c>
    </row>
    <row r="575" spans="2:14">
      <c r="B575" s="13" t="s">
        <v>462</v>
      </c>
      <c r="C575" s="14" t="s">
        <v>146</v>
      </c>
      <c r="D575" s="15" t="s">
        <v>510</v>
      </c>
      <c r="E575" s="15" t="s">
        <v>182</v>
      </c>
      <c r="F575" s="14"/>
      <c r="G575" s="16" t="s">
        <v>353</v>
      </c>
      <c r="H575" s="16" t="s">
        <v>354</v>
      </c>
      <c r="I575" s="14" t="s">
        <v>188</v>
      </c>
      <c r="J575" s="17">
        <v>124216858</v>
      </c>
      <c r="K575" s="18">
        <v>61127672</v>
      </c>
      <c r="L575" s="17">
        <v>60623603.649999999</v>
      </c>
      <c r="M575" s="130">
        <v>12.25</v>
      </c>
      <c r="N575" s="19" t="s">
        <v>4</v>
      </c>
    </row>
    <row r="576" spans="2:14">
      <c r="B576" s="13" t="s">
        <v>462</v>
      </c>
      <c r="C576" s="14" t="s">
        <v>146</v>
      </c>
      <c r="D576" s="15" t="s">
        <v>510</v>
      </c>
      <c r="E576" s="15" t="s">
        <v>182</v>
      </c>
      <c r="F576" s="14"/>
      <c r="G576" s="16" t="s">
        <v>589</v>
      </c>
      <c r="H576" s="16" t="s">
        <v>346</v>
      </c>
      <c r="I576" s="14" t="s">
        <v>188</v>
      </c>
      <c r="J576" s="17">
        <v>100442064</v>
      </c>
      <c r="K576" s="18">
        <v>56357669</v>
      </c>
      <c r="L576" s="17">
        <v>55082960.159999996</v>
      </c>
      <c r="M576" s="130">
        <v>13.25</v>
      </c>
      <c r="N576" s="19" t="s">
        <v>4</v>
      </c>
    </row>
    <row r="577" spans="2:14">
      <c r="B577" s="13" t="s">
        <v>462</v>
      </c>
      <c r="C577" s="14" t="s">
        <v>146</v>
      </c>
      <c r="D577" s="15" t="s">
        <v>510</v>
      </c>
      <c r="E577" s="15" t="s">
        <v>182</v>
      </c>
      <c r="F577" s="14"/>
      <c r="G577" s="16" t="s">
        <v>355</v>
      </c>
      <c r="H577" s="16" t="s">
        <v>356</v>
      </c>
      <c r="I577" s="14" t="s">
        <v>188</v>
      </c>
      <c r="J577" s="17">
        <v>73934240</v>
      </c>
      <c r="K577" s="18">
        <v>50673973</v>
      </c>
      <c r="L577" s="17">
        <v>50655067.909999996</v>
      </c>
      <c r="M577" s="130">
        <v>12</v>
      </c>
      <c r="N577" s="19" t="s">
        <v>4</v>
      </c>
    </row>
    <row r="578" spans="2:14">
      <c r="B578" s="13" t="s">
        <v>462</v>
      </c>
      <c r="C578" s="14" t="s">
        <v>146</v>
      </c>
      <c r="D578" s="15" t="s">
        <v>510</v>
      </c>
      <c r="E578" s="15" t="s">
        <v>182</v>
      </c>
      <c r="F578" s="14"/>
      <c r="G578" s="16" t="s">
        <v>357</v>
      </c>
      <c r="H578" s="16" t="s">
        <v>346</v>
      </c>
      <c r="I578" s="14" t="s">
        <v>188</v>
      </c>
      <c r="J578" s="17">
        <v>1793179</v>
      </c>
      <c r="K578" s="18">
        <v>1007624</v>
      </c>
      <c r="L578" s="17">
        <v>1001501.39</v>
      </c>
      <c r="M578" s="130">
        <v>13.25</v>
      </c>
      <c r="N578" s="19" t="s">
        <v>4</v>
      </c>
    </row>
    <row r="579" spans="2:14">
      <c r="B579" s="13" t="s">
        <v>462</v>
      </c>
      <c r="C579" s="14" t="s">
        <v>146</v>
      </c>
      <c r="D579" s="15" t="s">
        <v>510</v>
      </c>
      <c r="E579" s="15" t="s">
        <v>182</v>
      </c>
      <c r="F579" s="14"/>
      <c r="G579" s="16" t="s">
        <v>358</v>
      </c>
      <c r="H579" s="16" t="s">
        <v>359</v>
      </c>
      <c r="I579" s="14" t="s">
        <v>188</v>
      </c>
      <c r="J579" s="17">
        <v>8010477</v>
      </c>
      <c r="K579" s="18">
        <v>5056713</v>
      </c>
      <c r="L579" s="17">
        <v>5050299.57</v>
      </c>
      <c r="M579" s="130">
        <v>11.5</v>
      </c>
      <c r="N579" s="19" t="s">
        <v>4</v>
      </c>
    </row>
    <row r="580" spans="2:14">
      <c r="B580" s="13" t="s">
        <v>462</v>
      </c>
      <c r="C580" s="14" t="s">
        <v>146</v>
      </c>
      <c r="D580" s="15" t="s">
        <v>510</v>
      </c>
      <c r="E580" s="15" t="s">
        <v>182</v>
      </c>
      <c r="F580" s="14"/>
      <c r="G580" s="16" t="s">
        <v>360</v>
      </c>
      <c r="H580" s="16" t="s">
        <v>346</v>
      </c>
      <c r="I580" s="14" t="s">
        <v>188</v>
      </c>
      <c r="J580" s="17">
        <v>8635577</v>
      </c>
      <c r="K580" s="18">
        <v>5150650</v>
      </c>
      <c r="L580" s="17">
        <v>5007342.28</v>
      </c>
      <c r="M580" s="130">
        <v>13.25</v>
      </c>
      <c r="N580" s="19" t="s">
        <v>4</v>
      </c>
    </row>
    <row r="581" spans="2:14">
      <c r="B581" s="13" t="s">
        <v>462</v>
      </c>
      <c r="C581" s="14" t="s">
        <v>146</v>
      </c>
      <c r="D581" s="15" t="s">
        <v>510</v>
      </c>
      <c r="E581" s="15" t="s">
        <v>182</v>
      </c>
      <c r="F581" s="14"/>
      <c r="G581" s="16" t="s">
        <v>361</v>
      </c>
      <c r="H581" s="16" t="s">
        <v>362</v>
      </c>
      <c r="I581" s="14" t="s">
        <v>188</v>
      </c>
      <c r="J581" s="17">
        <v>10690304</v>
      </c>
      <c r="K581" s="18">
        <v>8040274</v>
      </c>
      <c r="L581" s="17">
        <v>8011000.4500000002</v>
      </c>
      <c r="M581" s="130">
        <v>12.25</v>
      </c>
      <c r="N581" s="19" t="s">
        <v>4</v>
      </c>
    </row>
    <row r="582" spans="2:14">
      <c r="B582" s="13" t="s">
        <v>462</v>
      </c>
      <c r="C582" s="14" t="s">
        <v>146</v>
      </c>
      <c r="D582" s="15" t="s">
        <v>510</v>
      </c>
      <c r="E582" s="15" t="s">
        <v>182</v>
      </c>
      <c r="F582" s="14"/>
      <c r="G582" s="16" t="s">
        <v>363</v>
      </c>
      <c r="H582" s="16" t="s">
        <v>341</v>
      </c>
      <c r="I582" s="14" t="s">
        <v>188</v>
      </c>
      <c r="J582" s="17">
        <v>490541646</v>
      </c>
      <c r="K582" s="18">
        <v>266023560</v>
      </c>
      <c r="L582" s="17">
        <v>262701110.97999999</v>
      </c>
      <c r="M582" s="130">
        <v>12.25</v>
      </c>
      <c r="N582" s="19" t="s">
        <v>4</v>
      </c>
    </row>
    <row r="583" spans="2:14">
      <c r="B583" s="13" t="s">
        <v>462</v>
      </c>
      <c r="C583" s="14" t="s">
        <v>146</v>
      </c>
      <c r="D583" s="15" t="s">
        <v>510</v>
      </c>
      <c r="E583" s="15" t="s">
        <v>182</v>
      </c>
      <c r="F583" s="14"/>
      <c r="G583" s="16" t="s">
        <v>364</v>
      </c>
      <c r="H583" s="16" t="s">
        <v>362</v>
      </c>
      <c r="I583" s="14" t="s">
        <v>188</v>
      </c>
      <c r="J583" s="17">
        <v>652705480</v>
      </c>
      <c r="K583" s="18">
        <v>501342466</v>
      </c>
      <c r="L583" s="17">
        <v>500676694.93000001</v>
      </c>
      <c r="M583" s="130">
        <v>12.25</v>
      </c>
      <c r="N583" s="19" t="s">
        <v>4</v>
      </c>
    </row>
    <row r="584" spans="2:14">
      <c r="B584" s="13" t="s">
        <v>462</v>
      </c>
      <c r="C584" s="14" t="s">
        <v>146</v>
      </c>
      <c r="D584" s="15" t="s">
        <v>510</v>
      </c>
      <c r="E584" s="15" t="s">
        <v>182</v>
      </c>
      <c r="F584" s="14"/>
      <c r="G584" s="16" t="s">
        <v>365</v>
      </c>
      <c r="H584" s="16" t="s">
        <v>366</v>
      </c>
      <c r="I584" s="14" t="s">
        <v>188</v>
      </c>
      <c r="J584" s="17">
        <v>8722524</v>
      </c>
      <c r="K584" s="18">
        <v>6175236</v>
      </c>
      <c r="L584" s="17">
        <v>6084966.6699999999</v>
      </c>
      <c r="M584" s="130">
        <v>13</v>
      </c>
      <c r="N584" s="19" t="s">
        <v>4</v>
      </c>
    </row>
    <row r="585" spans="2:14">
      <c r="B585" s="13" t="s">
        <v>462</v>
      </c>
      <c r="C585" s="14" t="s">
        <v>146</v>
      </c>
      <c r="D585" s="15" t="s">
        <v>510</v>
      </c>
      <c r="E585" s="15" t="s">
        <v>182</v>
      </c>
      <c r="F585" s="14"/>
      <c r="G585" s="16" t="s">
        <v>367</v>
      </c>
      <c r="H585" s="16" t="s">
        <v>297</v>
      </c>
      <c r="I585" s="14" t="s">
        <v>188</v>
      </c>
      <c r="J585" s="17">
        <v>24784213</v>
      </c>
      <c r="K585" s="18">
        <v>14223616</v>
      </c>
      <c r="L585" s="17">
        <v>14047048.07</v>
      </c>
      <c r="M585" s="130">
        <v>100</v>
      </c>
      <c r="N585" s="19" t="s">
        <v>4</v>
      </c>
    </row>
    <row r="586" spans="2:14">
      <c r="B586" s="13" t="s">
        <v>462</v>
      </c>
      <c r="C586" s="14" t="s">
        <v>146</v>
      </c>
      <c r="D586" s="15" t="s">
        <v>510</v>
      </c>
      <c r="E586" s="15" t="s">
        <v>182</v>
      </c>
      <c r="F586" s="14"/>
      <c r="G586" s="16" t="s">
        <v>368</v>
      </c>
      <c r="H586" s="16" t="s">
        <v>356</v>
      </c>
      <c r="I586" s="14" t="s">
        <v>188</v>
      </c>
      <c r="J586" s="17">
        <v>63463010</v>
      </c>
      <c r="K586" s="18">
        <v>50713699</v>
      </c>
      <c r="L586" s="17">
        <v>51088945.140000001</v>
      </c>
      <c r="M586" s="130">
        <v>11.48</v>
      </c>
      <c r="N586" s="19" t="s">
        <v>4</v>
      </c>
    </row>
    <row r="587" spans="2:14">
      <c r="B587" s="13" t="s">
        <v>462</v>
      </c>
      <c r="C587" s="14" t="s">
        <v>147</v>
      </c>
      <c r="D587" s="15"/>
      <c r="E587" s="15" t="s">
        <v>182</v>
      </c>
      <c r="F587" s="14"/>
      <c r="G587" s="16" t="s">
        <v>590</v>
      </c>
      <c r="H587" s="16" t="s">
        <v>591</v>
      </c>
      <c r="I587" s="14" t="s">
        <v>188</v>
      </c>
      <c r="J587" s="17">
        <v>1490083</v>
      </c>
      <c r="K587" s="18">
        <v>1012821</v>
      </c>
      <c r="L587" s="17">
        <v>1023549.76</v>
      </c>
      <c r="M587" s="130">
        <v>13</v>
      </c>
      <c r="N587" s="19" t="s">
        <v>4</v>
      </c>
    </row>
    <row r="588" spans="2:14">
      <c r="B588" s="13" t="s">
        <v>462</v>
      </c>
      <c r="C588" s="14" t="s">
        <v>147</v>
      </c>
      <c r="D588" s="15"/>
      <c r="E588" s="15" t="s">
        <v>182</v>
      </c>
      <c r="F588" s="14"/>
      <c r="G588" s="16" t="s">
        <v>592</v>
      </c>
      <c r="H588" s="16" t="s">
        <v>591</v>
      </c>
      <c r="I588" s="14" t="s">
        <v>188</v>
      </c>
      <c r="J588" s="17">
        <v>1490083</v>
      </c>
      <c r="K588" s="18">
        <v>1022438</v>
      </c>
      <c r="L588" s="17">
        <v>1023713.28</v>
      </c>
      <c r="M588" s="130">
        <v>13</v>
      </c>
      <c r="N588" s="19" t="s">
        <v>4</v>
      </c>
    </row>
    <row r="589" spans="2:14">
      <c r="B589" s="13" t="s">
        <v>462</v>
      </c>
      <c r="C589" s="14" t="s">
        <v>147</v>
      </c>
      <c r="D589" s="15"/>
      <c r="E589" s="15" t="s">
        <v>182</v>
      </c>
      <c r="F589" s="14"/>
      <c r="G589" s="16" t="s">
        <v>593</v>
      </c>
      <c r="H589" s="16" t="s">
        <v>591</v>
      </c>
      <c r="I589" s="14" t="s">
        <v>188</v>
      </c>
      <c r="J589" s="17">
        <v>1490083</v>
      </c>
      <c r="K589" s="18">
        <v>1023863</v>
      </c>
      <c r="L589" s="17">
        <v>1023712.23</v>
      </c>
      <c r="M589" s="130">
        <v>13</v>
      </c>
      <c r="N589" s="19" t="s">
        <v>4</v>
      </c>
    </row>
    <row r="590" spans="2:14">
      <c r="B590" s="13" t="s">
        <v>462</v>
      </c>
      <c r="C590" s="14" t="s">
        <v>147</v>
      </c>
      <c r="D590" s="15"/>
      <c r="E590" s="15" t="s">
        <v>182</v>
      </c>
      <c r="F590" s="14"/>
      <c r="G590" s="16" t="s">
        <v>594</v>
      </c>
      <c r="H590" s="16" t="s">
        <v>591</v>
      </c>
      <c r="I590" s="14" t="s">
        <v>188</v>
      </c>
      <c r="J590" s="17">
        <v>2915344</v>
      </c>
      <c r="K590" s="18">
        <v>2008549</v>
      </c>
      <c r="L590" s="17">
        <v>2047415.47</v>
      </c>
      <c r="M590" s="130">
        <v>13</v>
      </c>
      <c r="N590" s="19" t="s">
        <v>4</v>
      </c>
    </row>
    <row r="591" spans="2:14">
      <c r="B591" s="13" t="s">
        <v>462</v>
      </c>
      <c r="C591" s="14" t="s">
        <v>147</v>
      </c>
      <c r="D591" s="15"/>
      <c r="E591" s="15" t="s">
        <v>182</v>
      </c>
      <c r="F591" s="14"/>
      <c r="G591" s="16" t="s">
        <v>595</v>
      </c>
      <c r="H591" s="16" t="s">
        <v>591</v>
      </c>
      <c r="I591" s="14" t="s">
        <v>188</v>
      </c>
      <c r="J591" s="17">
        <v>1457672</v>
      </c>
      <c r="K591" s="18">
        <v>1007125</v>
      </c>
      <c r="L591" s="17">
        <v>1023711.38</v>
      </c>
      <c r="M591" s="130">
        <v>13</v>
      </c>
      <c r="N591" s="19" t="s">
        <v>4</v>
      </c>
    </row>
    <row r="592" spans="2:14">
      <c r="B592" s="13" t="s">
        <v>462</v>
      </c>
      <c r="C592" s="14" t="s">
        <v>147</v>
      </c>
      <c r="D592" s="15"/>
      <c r="E592" s="15" t="s">
        <v>182</v>
      </c>
      <c r="F592" s="14"/>
      <c r="G592" s="16" t="s">
        <v>596</v>
      </c>
      <c r="H592" s="16" t="s">
        <v>597</v>
      </c>
      <c r="I592" s="14" t="s">
        <v>188</v>
      </c>
      <c r="J592" s="17">
        <v>3009725</v>
      </c>
      <c r="K592" s="18">
        <v>2026629</v>
      </c>
      <c r="L592" s="17">
        <v>2049394.7</v>
      </c>
      <c r="M592" s="130">
        <v>13.5</v>
      </c>
      <c r="N592" s="19" t="s">
        <v>4</v>
      </c>
    </row>
    <row r="593" spans="2:14">
      <c r="B593" s="13" t="s">
        <v>462</v>
      </c>
      <c r="C593" s="14" t="s">
        <v>147</v>
      </c>
      <c r="D593" s="15"/>
      <c r="E593" s="15" t="s">
        <v>182</v>
      </c>
      <c r="F593" s="14"/>
      <c r="G593" s="16" t="s">
        <v>598</v>
      </c>
      <c r="H593" s="16" t="s">
        <v>591</v>
      </c>
      <c r="I593" s="14" t="s">
        <v>188</v>
      </c>
      <c r="J593" s="17">
        <v>1457672</v>
      </c>
      <c r="K593" s="18">
        <v>1014602</v>
      </c>
      <c r="L593" s="17">
        <v>1023716.48</v>
      </c>
      <c r="M593" s="130">
        <v>13</v>
      </c>
      <c r="N593" s="19" t="s">
        <v>4</v>
      </c>
    </row>
    <row r="594" spans="2:14">
      <c r="B594" s="13" t="s">
        <v>462</v>
      </c>
      <c r="C594" s="14" t="s">
        <v>147</v>
      </c>
      <c r="D594" s="15"/>
      <c r="E594" s="15" t="s">
        <v>182</v>
      </c>
      <c r="F594" s="14"/>
      <c r="G594" s="16" t="s">
        <v>599</v>
      </c>
      <c r="H594" s="16" t="s">
        <v>591</v>
      </c>
      <c r="I594" s="14" t="s">
        <v>188</v>
      </c>
      <c r="J594" s="17">
        <v>2915344</v>
      </c>
      <c r="K594" s="18">
        <v>2044876</v>
      </c>
      <c r="L594" s="17">
        <v>2047429.29</v>
      </c>
      <c r="M594" s="130">
        <v>13</v>
      </c>
      <c r="N594" s="19" t="s">
        <v>4</v>
      </c>
    </row>
    <row r="595" spans="2:14">
      <c r="B595" s="13" t="s">
        <v>462</v>
      </c>
      <c r="C595" s="14" t="s">
        <v>147</v>
      </c>
      <c r="D595" s="15"/>
      <c r="E595" s="15" t="s">
        <v>182</v>
      </c>
      <c r="F595" s="14"/>
      <c r="G595" s="16" t="s">
        <v>600</v>
      </c>
      <c r="H595" s="16" t="s">
        <v>601</v>
      </c>
      <c r="I595" s="14" t="s">
        <v>188</v>
      </c>
      <c r="J595" s="17">
        <v>14890141</v>
      </c>
      <c r="K595" s="18">
        <v>10032054</v>
      </c>
      <c r="L595" s="17">
        <v>10013811.140000001</v>
      </c>
      <c r="M595" s="130">
        <v>13</v>
      </c>
      <c r="N595" s="19" t="s">
        <v>4</v>
      </c>
    </row>
    <row r="596" spans="2:14">
      <c r="B596" s="13" t="s">
        <v>462</v>
      </c>
      <c r="C596" s="14" t="s">
        <v>147</v>
      </c>
      <c r="D596" s="15"/>
      <c r="E596" s="15" t="s">
        <v>182</v>
      </c>
      <c r="F596" s="14"/>
      <c r="G596" s="16" t="s">
        <v>602</v>
      </c>
      <c r="H596" s="16" t="s">
        <v>591</v>
      </c>
      <c r="I596" s="14" t="s">
        <v>188</v>
      </c>
      <c r="J596" s="17">
        <v>2850522</v>
      </c>
      <c r="K596" s="18">
        <v>2004987</v>
      </c>
      <c r="L596" s="17">
        <v>2047411.56</v>
      </c>
      <c r="M596" s="130">
        <v>13</v>
      </c>
      <c r="N596" s="19" t="s">
        <v>4</v>
      </c>
    </row>
    <row r="597" spans="2:14">
      <c r="B597" s="13" t="s">
        <v>462</v>
      </c>
      <c r="C597" s="14" t="s">
        <v>147</v>
      </c>
      <c r="D597" s="15"/>
      <c r="E597" s="15" t="s">
        <v>182</v>
      </c>
      <c r="F597" s="14"/>
      <c r="G597" s="16" t="s">
        <v>603</v>
      </c>
      <c r="H597" s="16" t="s">
        <v>591</v>
      </c>
      <c r="I597" s="14" t="s">
        <v>188</v>
      </c>
      <c r="J597" s="17">
        <v>1425261</v>
      </c>
      <c r="K597" s="18">
        <v>1009615</v>
      </c>
      <c r="L597" s="17">
        <v>1023715.15</v>
      </c>
      <c r="M597" s="130">
        <v>13</v>
      </c>
      <c r="N597" s="19" t="s">
        <v>4</v>
      </c>
    </row>
    <row r="598" spans="2:14">
      <c r="B598" s="13" t="s">
        <v>462</v>
      </c>
      <c r="C598" s="14" t="s">
        <v>147</v>
      </c>
      <c r="D598" s="15"/>
      <c r="E598" s="15" t="s">
        <v>182</v>
      </c>
      <c r="F598" s="14"/>
      <c r="G598" s="16" t="s">
        <v>604</v>
      </c>
      <c r="H598" s="16" t="s">
        <v>601</v>
      </c>
      <c r="I598" s="14" t="s">
        <v>188</v>
      </c>
      <c r="J598" s="17">
        <v>20846187</v>
      </c>
      <c r="K598" s="18">
        <v>14373972</v>
      </c>
      <c r="L598" s="17">
        <v>14019452.189999999</v>
      </c>
      <c r="M598" s="130">
        <v>13</v>
      </c>
      <c r="N598" s="19" t="s">
        <v>4</v>
      </c>
    </row>
    <row r="599" spans="2:14">
      <c r="B599" s="13" t="s">
        <v>462</v>
      </c>
      <c r="C599" s="14" t="s">
        <v>147</v>
      </c>
      <c r="D599" s="15"/>
      <c r="E599" s="15" t="s">
        <v>182</v>
      </c>
      <c r="F599" s="14"/>
      <c r="G599" s="16" t="s">
        <v>605</v>
      </c>
      <c r="H599" s="16" t="s">
        <v>591</v>
      </c>
      <c r="I599" s="14" t="s">
        <v>188</v>
      </c>
      <c r="J599" s="17">
        <v>14252608</v>
      </c>
      <c r="K599" s="18">
        <v>10263561</v>
      </c>
      <c r="L599" s="17">
        <v>10237118.859999999</v>
      </c>
      <c r="M599" s="130">
        <v>13</v>
      </c>
      <c r="N599" s="19" t="s">
        <v>4</v>
      </c>
    </row>
    <row r="600" spans="2:14">
      <c r="B600" s="13" t="s">
        <v>462</v>
      </c>
      <c r="C600" s="14" t="s">
        <v>147</v>
      </c>
      <c r="D600" s="15"/>
      <c r="E600" s="15" t="s">
        <v>182</v>
      </c>
      <c r="F600" s="14"/>
      <c r="G600" s="16" t="s">
        <v>606</v>
      </c>
      <c r="H600" s="16" t="s">
        <v>591</v>
      </c>
      <c r="I600" s="14" t="s">
        <v>188</v>
      </c>
      <c r="J600" s="17">
        <v>13928498</v>
      </c>
      <c r="K600" s="18">
        <v>10053426</v>
      </c>
      <c r="L600" s="17">
        <v>10237112.880000001</v>
      </c>
      <c r="M600" s="130">
        <v>13</v>
      </c>
      <c r="N600" s="19" t="s">
        <v>4</v>
      </c>
    </row>
    <row r="601" spans="2:14">
      <c r="B601" s="13" t="s">
        <v>462</v>
      </c>
      <c r="C601" s="14" t="s">
        <v>147</v>
      </c>
      <c r="D601" s="15"/>
      <c r="E601" s="15" t="s">
        <v>182</v>
      </c>
      <c r="F601" s="14"/>
      <c r="G601" s="16" t="s">
        <v>607</v>
      </c>
      <c r="H601" s="16" t="s">
        <v>597</v>
      </c>
      <c r="I601" s="14" t="s">
        <v>188</v>
      </c>
      <c r="J601" s="17">
        <v>21563219</v>
      </c>
      <c r="K601" s="18">
        <v>15030127</v>
      </c>
      <c r="L601" s="17">
        <v>15329541.43</v>
      </c>
      <c r="M601" s="130">
        <v>13.5</v>
      </c>
      <c r="N601" s="19" t="s">
        <v>4</v>
      </c>
    </row>
    <row r="602" spans="2:14">
      <c r="B602" s="13" t="s">
        <v>462</v>
      </c>
      <c r="C602" s="14" t="s">
        <v>147</v>
      </c>
      <c r="D602" s="15"/>
      <c r="E602" s="15" t="s">
        <v>182</v>
      </c>
      <c r="F602" s="14"/>
      <c r="G602" s="16" t="s">
        <v>608</v>
      </c>
      <c r="H602" s="16" t="s">
        <v>597</v>
      </c>
      <c r="I602" s="14" t="s">
        <v>188</v>
      </c>
      <c r="J602" s="17">
        <v>25875868</v>
      </c>
      <c r="K602" s="18">
        <v>18082756</v>
      </c>
      <c r="L602" s="17">
        <v>18395217.800000001</v>
      </c>
      <c r="M602" s="130">
        <v>13.5</v>
      </c>
      <c r="N602" s="19" t="s">
        <v>4</v>
      </c>
    </row>
    <row r="603" spans="2:14">
      <c r="B603" s="13" t="s">
        <v>462</v>
      </c>
      <c r="C603" s="14" t="s">
        <v>147</v>
      </c>
      <c r="D603" s="15"/>
      <c r="E603" s="15" t="s">
        <v>182</v>
      </c>
      <c r="F603" s="14"/>
      <c r="G603" s="16" t="s">
        <v>609</v>
      </c>
      <c r="H603" s="16" t="s">
        <v>597</v>
      </c>
      <c r="I603" s="14" t="s">
        <v>188</v>
      </c>
      <c r="J603" s="17">
        <v>28750963</v>
      </c>
      <c r="K603" s="18">
        <v>20576986</v>
      </c>
      <c r="L603" s="17">
        <v>20493747.350000001</v>
      </c>
      <c r="M603" s="130">
        <v>13.5</v>
      </c>
      <c r="N603" s="19" t="s">
        <v>4</v>
      </c>
    </row>
    <row r="604" spans="2:14">
      <c r="B604" s="13" t="s">
        <v>462</v>
      </c>
      <c r="C604" s="14" t="s">
        <v>147</v>
      </c>
      <c r="D604" s="15"/>
      <c r="E604" s="15" t="s">
        <v>182</v>
      </c>
      <c r="F604" s="14"/>
      <c r="G604" s="16" t="s">
        <v>610</v>
      </c>
      <c r="H604" s="16" t="s">
        <v>601</v>
      </c>
      <c r="I604" s="14" t="s">
        <v>188</v>
      </c>
      <c r="J604" s="17">
        <v>27835615</v>
      </c>
      <c r="K604" s="18">
        <v>20256437</v>
      </c>
      <c r="L604" s="17">
        <v>20028187.370000001</v>
      </c>
      <c r="M604" s="130">
        <v>13</v>
      </c>
      <c r="N604" s="19" t="s">
        <v>4</v>
      </c>
    </row>
    <row r="605" spans="2:14">
      <c r="B605" s="13" t="s">
        <v>462</v>
      </c>
      <c r="C605" s="14" t="s">
        <v>147</v>
      </c>
      <c r="D605" s="15"/>
      <c r="E605" s="15" t="s">
        <v>182</v>
      </c>
      <c r="F605" s="14"/>
      <c r="G605" s="16" t="s">
        <v>611</v>
      </c>
      <c r="H605" s="16" t="s">
        <v>597</v>
      </c>
      <c r="I605" s="14" t="s">
        <v>188</v>
      </c>
      <c r="J605" s="17">
        <v>13702325</v>
      </c>
      <c r="K605" s="18">
        <v>10051781</v>
      </c>
      <c r="L605" s="17">
        <v>10246895.810000001</v>
      </c>
      <c r="M605" s="130">
        <v>13.5</v>
      </c>
      <c r="N605" s="19" t="s">
        <v>4</v>
      </c>
    </row>
    <row r="606" spans="2:14">
      <c r="B606" s="13" t="s">
        <v>462</v>
      </c>
      <c r="C606" s="14" t="s">
        <v>147</v>
      </c>
      <c r="D606" s="15"/>
      <c r="E606" s="15" t="s">
        <v>182</v>
      </c>
      <c r="F606" s="14"/>
      <c r="G606" s="16" t="s">
        <v>612</v>
      </c>
      <c r="H606" s="16" t="s">
        <v>597</v>
      </c>
      <c r="I606" s="14" t="s">
        <v>188</v>
      </c>
      <c r="J606" s="17">
        <v>8221395</v>
      </c>
      <c r="K606" s="18">
        <v>6033287</v>
      </c>
      <c r="L606" s="17">
        <v>6148143.5700000003</v>
      </c>
      <c r="M606" s="130">
        <v>13.5</v>
      </c>
      <c r="N606" s="19" t="s">
        <v>4</v>
      </c>
    </row>
    <row r="607" spans="2:14">
      <c r="B607" s="13" t="s">
        <v>462</v>
      </c>
      <c r="C607" s="14" t="s">
        <v>147</v>
      </c>
      <c r="D607" s="15"/>
      <c r="E607" s="15" t="s">
        <v>182</v>
      </c>
      <c r="F607" s="14"/>
      <c r="G607" s="16" t="s">
        <v>613</v>
      </c>
      <c r="H607" s="16" t="s">
        <v>601</v>
      </c>
      <c r="I607" s="14" t="s">
        <v>188</v>
      </c>
      <c r="J607" s="17">
        <v>12526031</v>
      </c>
      <c r="K607" s="18">
        <v>9182712</v>
      </c>
      <c r="L607" s="17">
        <v>9012686.3200000003</v>
      </c>
      <c r="M607" s="130">
        <v>13</v>
      </c>
      <c r="N607" s="19" t="s">
        <v>4</v>
      </c>
    </row>
    <row r="608" spans="2:14">
      <c r="B608" s="13" t="s">
        <v>462</v>
      </c>
      <c r="C608" s="14" t="s">
        <v>147</v>
      </c>
      <c r="D608" s="15"/>
      <c r="E608" s="15" t="s">
        <v>182</v>
      </c>
      <c r="F608" s="14"/>
      <c r="G608" s="16" t="s">
        <v>614</v>
      </c>
      <c r="H608" s="16" t="s">
        <v>597</v>
      </c>
      <c r="I608" s="14" t="s">
        <v>188</v>
      </c>
      <c r="J608" s="17">
        <v>4110703</v>
      </c>
      <c r="K608" s="18">
        <v>3045491</v>
      </c>
      <c r="L608" s="17">
        <v>3074119.63</v>
      </c>
      <c r="M608" s="130">
        <v>13.5</v>
      </c>
      <c r="N608" s="19" t="s">
        <v>4</v>
      </c>
    </row>
    <row r="609" spans="2:14">
      <c r="B609" s="13" t="s">
        <v>462</v>
      </c>
      <c r="C609" s="14" t="s">
        <v>147</v>
      </c>
      <c r="D609" s="15"/>
      <c r="E609" s="15" t="s">
        <v>182</v>
      </c>
      <c r="F609" s="14"/>
      <c r="G609" s="16" t="s">
        <v>615</v>
      </c>
      <c r="H609" s="16" t="s">
        <v>601</v>
      </c>
      <c r="I609" s="14" t="s">
        <v>188</v>
      </c>
      <c r="J609" s="17">
        <v>25828025</v>
      </c>
      <c r="K609" s="18">
        <v>18999999</v>
      </c>
      <c r="L609" s="17">
        <v>19026095.530000001</v>
      </c>
      <c r="M609" s="130">
        <v>13</v>
      </c>
      <c r="N609" s="19" t="s">
        <v>4</v>
      </c>
    </row>
    <row r="610" spans="2:14">
      <c r="B610" s="13" t="s">
        <v>462</v>
      </c>
      <c r="C610" s="14" t="s">
        <v>147</v>
      </c>
      <c r="D610" s="15"/>
      <c r="E610" s="15" t="s">
        <v>182</v>
      </c>
      <c r="F610" s="14"/>
      <c r="G610" s="16" t="s">
        <v>616</v>
      </c>
      <c r="H610" s="16" t="s">
        <v>597</v>
      </c>
      <c r="I610" s="14" t="s">
        <v>188</v>
      </c>
      <c r="J610" s="17">
        <v>13365750</v>
      </c>
      <c r="K610" s="18">
        <v>10003698</v>
      </c>
      <c r="L610" s="17">
        <v>10246738.16</v>
      </c>
      <c r="M610" s="130">
        <v>13.5</v>
      </c>
      <c r="N610" s="19" t="s">
        <v>4</v>
      </c>
    </row>
    <row r="611" spans="2:14">
      <c r="B611" s="13" t="s">
        <v>462</v>
      </c>
      <c r="C611" s="14" t="s">
        <v>147</v>
      </c>
      <c r="D611" s="15"/>
      <c r="E611" s="15" t="s">
        <v>182</v>
      </c>
      <c r="F611" s="14"/>
      <c r="G611" s="16" t="s">
        <v>617</v>
      </c>
      <c r="H611" s="16" t="s">
        <v>601</v>
      </c>
      <c r="I611" s="14" t="s">
        <v>188</v>
      </c>
      <c r="J611" s="17">
        <v>32624877</v>
      </c>
      <c r="K611" s="18">
        <v>24350466</v>
      </c>
      <c r="L611" s="17">
        <v>24033960.82</v>
      </c>
      <c r="M611" s="130">
        <v>13</v>
      </c>
      <c r="N611" s="19" t="s">
        <v>4</v>
      </c>
    </row>
    <row r="612" spans="2:14">
      <c r="B612" s="13" t="s">
        <v>462</v>
      </c>
      <c r="C612" s="14" t="s">
        <v>147</v>
      </c>
      <c r="D612" s="15"/>
      <c r="E612" s="15" t="s">
        <v>182</v>
      </c>
      <c r="F612" s="14"/>
      <c r="G612" s="16" t="s">
        <v>618</v>
      </c>
      <c r="H612" s="16" t="s">
        <v>601</v>
      </c>
      <c r="I612" s="14" t="s">
        <v>188</v>
      </c>
      <c r="J612" s="17">
        <v>42140469</v>
      </c>
      <c r="K612" s="18">
        <v>31828081</v>
      </c>
      <c r="L612" s="17">
        <v>31043381.649999999</v>
      </c>
      <c r="M612" s="130">
        <v>13</v>
      </c>
      <c r="N612" s="19" t="s">
        <v>4</v>
      </c>
    </row>
    <row r="613" spans="2:14">
      <c r="B613" s="13" t="s">
        <v>462</v>
      </c>
      <c r="C613" s="14" t="s">
        <v>147</v>
      </c>
      <c r="D613" s="15"/>
      <c r="E613" s="15" t="s">
        <v>182</v>
      </c>
      <c r="F613" s="14"/>
      <c r="G613" s="16" t="s">
        <v>619</v>
      </c>
      <c r="H613" s="16" t="s">
        <v>601</v>
      </c>
      <c r="I613" s="14" t="s">
        <v>188</v>
      </c>
      <c r="J613" s="17">
        <v>108810633</v>
      </c>
      <c r="K613" s="18">
        <v>82262849</v>
      </c>
      <c r="L613" s="17">
        <v>82114017.659999996</v>
      </c>
      <c r="M613" s="130">
        <v>13</v>
      </c>
      <c r="N613" s="19" t="s">
        <v>4</v>
      </c>
    </row>
    <row r="614" spans="2:14">
      <c r="B614" s="13" t="s">
        <v>462</v>
      </c>
      <c r="C614" s="14" t="s">
        <v>147</v>
      </c>
      <c r="D614" s="15"/>
      <c r="E614" s="15" t="s">
        <v>182</v>
      </c>
      <c r="F614" s="14"/>
      <c r="G614" s="16" t="s">
        <v>371</v>
      </c>
      <c r="H614" s="16" t="s">
        <v>372</v>
      </c>
      <c r="I614" s="14" t="s">
        <v>188</v>
      </c>
      <c r="J614" s="17">
        <v>222704704</v>
      </c>
      <c r="K614" s="18">
        <v>136737270</v>
      </c>
      <c r="L614" s="17">
        <v>136092849.30000001</v>
      </c>
      <c r="M614" s="130">
        <v>11.65</v>
      </c>
      <c r="N614" s="19" t="s">
        <v>4</v>
      </c>
    </row>
    <row r="615" spans="2:14">
      <c r="B615" s="13" t="s">
        <v>462</v>
      </c>
      <c r="C615" s="14" t="s">
        <v>147</v>
      </c>
      <c r="D615" s="15"/>
      <c r="E615" s="15" t="s">
        <v>182</v>
      </c>
      <c r="F615" s="14"/>
      <c r="G615" s="16" t="s">
        <v>373</v>
      </c>
      <c r="H615" s="16" t="s">
        <v>374</v>
      </c>
      <c r="I615" s="14" t="s">
        <v>188</v>
      </c>
      <c r="J615" s="17">
        <v>87364374</v>
      </c>
      <c r="K615" s="18">
        <v>51249314</v>
      </c>
      <c r="L615" s="17">
        <v>50523439.990000002</v>
      </c>
      <c r="M615" s="130">
        <v>12</v>
      </c>
      <c r="N615" s="19" t="s">
        <v>4</v>
      </c>
    </row>
    <row r="616" spans="2:14">
      <c r="B616" s="13" t="s">
        <v>462</v>
      </c>
      <c r="C616" s="14" t="s">
        <v>147</v>
      </c>
      <c r="D616" s="15"/>
      <c r="E616" s="15" t="s">
        <v>182</v>
      </c>
      <c r="F616" s="14"/>
      <c r="G616" s="16" t="s">
        <v>375</v>
      </c>
      <c r="H616" s="16" t="s">
        <v>374</v>
      </c>
      <c r="I616" s="14" t="s">
        <v>188</v>
      </c>
      <c r="J616" s="17">
        <v>171638360</v>
      </c>
      <c r="K616" s="18">
        <v>100065754</v>
      </c>
      <c r="L616" s="17">
        <v>101041359.14</v>
      </c>
      <c r="M616" s="130">
        <v>12</v>
      </c>
      <c r="N616" s="19" t="s">
        <v>4</v>
      </c>
    </row>
    <row r="617" spans="2:14">
      <c r="B617" s="13" t="s">
        <v>462</v>
      </c>
      <c r="C617" s="14" t="s">
        <v>147</v>
      </c>
      <c r="D617" s="15"/>
      <c r="E617" s="15" t="s">
        <v>182</v>
      </c>
      <c r="F617" s="14"/>
      <c r="G617" s="16" t="s">
        <v>376</v>
      </c>
      <c r="H617" s="16" t="s">
        <v>374</v>
      </c>
      <c r="I617" s="14" t="s">
        <v>188</v>
      </c>
      <c r="J617" s="17">
        <v>85819169</v>
      </c>
      <c r="K617" s="18">
        <v>50115068</v>
      </c>
      <c r="L617" s="17">
        <v>50521579.670000002</v>
      </c>
      <c r="M617" s="130">
        <v>12</v>
      </c>
      <c r="N617" s="19" t="s">
        <v>4</v>
      </c>
    </row>
    <row r="618" spans="2:14">
      <c r="B618" s="13" t="s">
        <v>462</v>
      </c>
      <c r="C618" s="14" t="s">
        <v>147</v>
      </c>
      <c r="D618" s="15"/>
      <c r="E618" s="15" t="s">
        <v>182</v>
      </c>
      <c r="F618" s="14"/>
      <c r="G618" s="16" t="s">
        <v>620</v>
      </c>
      <c r="H618" s="16" t="s">
        <v>597</v>
      </c>
      <c r="I618" s="14" t="s">
        <v>188</v>
      </c>
      <c r="J618" s="17">
        <v>88848216</v>
      </c>
      <c r="K618" s="18">
        <v>72019452</v>
      </c>
      <c r="L618" s="17">
        <v>71728709.939999998</v>
      </c>
      <c r="M618" s="130">
        <v>13.5</v>
      </c>
      <c r="N618" s="19" t="s">
        <v>4</v>
      </c>
    </row>
    <row r="619" spans="2:14">
      <c r="B619" s="13" t="s">
        <v>462</v>
      </c>
      <c r="C619" s="14" t="s">
        <v>147</v>
      </c>
      <c r="D619" s="15"/>
      <c r="E619" s="15" t="s">
        <v>182</v>
      </c>
      <c r="F619" s="14"/>
      <c r="G619" s="16" t="s">
        <v>621</v>
      </c>
      <c r="H619" s="16" t="s">
        <v>601</v>
      </c>
      <c r="I619" s="14" t="s">
        <v>188</v>
      </c>
      <c r="J619" s="17">
        <v>82038902</v>
      </c>
      <c r="K619" s="18">
        <v>66088082</v>
      </c>
      <c r="L619" s="17">
        <v>65093284.700000003</v>
      </c>
      <c r="M619" s="130">
        <v>13</v>
      </c>
      <c r="N619" s="19" t="s">
        <v>4</v>
      </c>
    </row>
    <row r="620" spans="2:14">
      <c r="B620" s="13" t="s">
        <v>462</v>
      </c>
      <c r="C620" s="14" t="s">
        <v>147</v>
      </c>
      <c r="D620" s="15"/>
      <c r="E620" s="15" t="s">
        <v>182</v>
      </c>
      <c r="F620" s="14"/>
      <c r="G620" s="16" t="s">
        <v>377</v>
      </c>
      <c r="H620" s="16" t="s">
        <v>378</v>
      </c>
      <c r="I620" s="14" t="s">
        <v>188</v>
      </c>
      <c r="J620" s="17">
        <v>283958352</v>
      </c>
      <c r="K620" s="18">
        <v>201231235</v>
      </c>
      <c r="L620" s="17">
        <v>201170253.81</v>
      </c>
      <c r="M620" s="130">
        <v>10.7</v>
      </c>
      <c r="N620" s="19" t="s">
        <v>4</v>
      </c>
    </row>
    <row r="621" spans="2:14">
      <c r="B621" s="13" t="s">
        <v>462</v>
      </c>
      <c r="C621" s="14" t="s">
        <v>147</v>
      </c>
      <c r="D621" s="15"/>
      <c r="E621" s="15" t="s">
        <v>182</v>
      </c>
      <c r="F621" s="14"/>
      <c r="G621" s="16" t="s">
        <v>379</v>
      </c>
      <c r="H621" s="16" t="s">
        <v>380</v>
      </c>
      <c r="I621" s="14" t="s">
        <v>188</v>
      </c>
      <c r="J621" s="17">
        <v>41012055</v>
      </c>
      <c r="K621" s="18">
        <v>30786575</v>
      </c>
      <c r="L621" s="17">
        <v>30187945.140000001</v>
      </c>
      <c r="M621" s="130">
        <v>11</v>
      </c>
      <c r="N621" s="19" t="s">
        <v>4</v>
      </c>
    </row>
    <row r="622" spans="2:14">
      <c r="B622" s="13" t="s">
        <v>462</v>
      </c>
      <c r="C622" s="14" t="s">
        <v>147</v>
      </c>
      <c r="D622" s="15"/>
      <c r="E622" s="15" t="s">
        <v>182</v>
      </c>
      <c r="F622" s="14"/>
      <c r="G622" s="16" t="s">
        <v>381</v>
      </c>
      <c r="H622" s="16" t="s">
        <v>378</v>
      </c>
      <c r="I622" s="14" t="s">
        <v>188</v>
      </c>
      <c r="J622" s="17">
        <v>278798900</v>
      </c>
      <c r="K622" s="18">
        <v>203283287</v>
      </c>
      <c r="L622" s="17">
        <v>201175158.09</v>
      </c>
      <c r="M622" s="130">
        <v>10.7</v>
      </c>
      <c r="N622" s="19" t="s">
        <v>4</v>
      </c>
    </row>
    <row r="623" spans="2:14">
      <c r="B623" s="13" t="s">
        <v>462</v>
      </c>
      <c r="C623" s="14" t="s">
        <v>147</v>
      </c>
      <c r="D623" s="15"/>
      <c r="E623" s="15" t="s">
        <v>182</v>
      </c>
      <c r="F623" s="14"/>
      <c r="G623" s="16" t="s">
        <v>622</v>
      </c>
      <c r="H623" s="16" t="s">
        <v>623</v>
      </c>
      <c r="I623" s="14" t="s">
        <v>188</v>
      </c>
      <c r="J623" s="17">
        <v>181636336</v>
      </c>
      <c r="K623" s="18">
        <v>148725308</v>
      </c>
      <c r="L623" s="17">
        <v>147136497.25</v>
      </c>
      <c r="M623" s="130">
        <v>8.75</v>
      </c>
      <c r="N623" s="19" t="s">
        <v>4</v>
      </c>
    </row>
    <row r="624" spans="2:14">
      <c r="B624" s="13" t="s">
        <v>462</v>
      </c>
      <c r="C624" s="14" t="s">
        <v>147</v>
      </c>
      <c r="D624" s="15"/>
      <c r="E624" s="15" t="s">
        <v>182</v>
      </c>
      <c r="F624" s="14"/>
      <c r="G624" s="16" t="s">
        <v>624</v>
      </c>
      <c r="H624" s="16" t="s">
        <v>387</v>
      </c>
      <c r="I624" s="14" t="s">
        <v>188</v>
      </c>
      <c r="J624" s="17">
        <v>57499674</v>
      </c>
      <c r="K624" s="18">
        <v>47893384</v>
      </c>
      <c r="L624" s="17">
        <v>47427085.329999998</v>
      </c>
      <c r="M624" s="130">
        <v>8.75</v>
      </c>
      <c r="N624" s="19" t="s">
        <v>4</v>
      </c>
    </row>
    <row r="625" spans="2:14">
      <c r="B625" s="13" t="s">
        <v>462</v>
      </c>
      <c r="C625" s="14" t="s">
        <v>147</v>
      </c>
      <c r="D625" s="15"/>
      <c r="E625" s="15" t="s">
        <v>182</v>
      </c>
      <c r="F625" s="14"/>
      <c r="G625" s="16" t="s">
        <v>625</v>
      </c>
      <c r="H625" s="16" t="s">
        <v>389</v>
      </c>
      <c r="I625" s="14" t="s">
        <v>188</v>
      </c>
      <c r="J625" s="17">
        <v>275656988</v>
      </c>
      <c r="K625" s="18">
        <v>222462193</v>
      </c>
      <c r="L625" s="17">
        <v>221092409.61000001</v>
      </c>
      <c r="M625" s="130">
        <v>9.5</v>
      </c>
      <c r="N625" s="19" t="s">
        <v>4</v>
      </c>
    </row>
    <row r="626" spans="2:14">
      <c r="B626" s="13" t="s">
        <v>462</v>
      </c>
      <c r="C626" s="14" t="s">
        <v>147</v>
      </c>
      <c r="D626" s="15"/>
      <c r="E626" s="15" t="s">
        <v>182</v>
      </c>
      <c r="F626" s="14"/>
      <c r="G626" s="16" t="s">
        <v>382</v>
      </c>
      <c r="H626" s="16" t="s">
        <v>372</v>
      </c>
      <c r="I626" s="14" t="s">
        <v>188</v>
      </c>
      <c r="J626" s="17">
        <v>45521630</v>
      </c>
      <c r="K626" s="18">
        <v>30708575</v>
      </c>
      <c r="L626" s="17">
        <v>30468024.530000001</v>
      </c>
      <c r="M626" s="130">
        <v>11.65</v>
      </c>
      <c r="N626" s="19" t="s">
        <v>4</v>
      </c>
    </row>
    <row r="627" spans="2:14">
      <c r="B627" s="13" t="s">
        <v>462</v>
      </c>
      <c r="C627" s="14" t="s">
        <v>147</v>
      </c>
      <c r="D627" s="15"/>
      <c r="E627" s="15" t="s">
        <v>182</v>
      </c>
      <c r="F627" s="14"/>
      <c r="G627" s="16" t="s">
        <v>383</v>
      </c>
      <c r="H627" s="16" t="s">
        <v>384</v>
      </c>
      <c r="I627" s="14" t="s">
        <v>188</v>
      </c>
      <c r="J627" s="17">
        <v>27326027</v>
      </c>
      <c r="K627" s="18">
        <v>20175342</v>
      </c>
      <c r="L627" s="17">
        <v>20017635.460000001</v>
      </c>
      <c r="M627" s="130">
        <v>9.99</v>
      </c>
      <c r="N627" s="19" t="s">
        <v>4</v>
      </c>
    </row>
    <row r="628" spans="2:14">
      <c r="B628" s="13" t="s">
        <v>462</v>
      </c>
      <c r="C628" s="14" t="s">
        <v>147</v>
      </c>
      <c r="D628" s="15"/>
      <c r="E628" s="15" t="s">
        <v>182</v>
      </c>
      <c r="F628" s="14"/>
      <c r="G628" s="16" t="s">
        <v>626</v>
      </c>
      <c r="H628" s="16" t="s">
        <v>476</v>
      </c>
      <c r="I628" s="14" t="s">
        <v>188</v>
      </c>
      <c r="J628" s="17">
        <v>194555836</v>
      </c>
      <c r="K628" s="18">
        <v>179212582</v>
      </c>
      <c r="L628" s="17">
        <v>179522853.88</v>
      </c>
      <c r="M628" s="130">
        <v>12.83</v>
      </c>
      <c r="N628" s="19" t="s">
        <v>4</v>
      </c>
    </row>
    <row r="629" spans="2:14">
      <c r="B629" s="13" t="s">
        <v>462</v>
      </c>
      <c r="C629" s="14" t="s">
        <v>147</v>
      </c>
      <c r="D629" s="15"/>
      <c r="E629" s="15" t="s">
        <v>182</v>
      </c>
      <c r="F629" s="14"/>
      <c r="G629" s="16" t="s">
        <v>627</v>
      </c>
      <c r="H629" s="16" t="s">
        <v>601</v>
      </c>
      <c r="I629" s="14" t="s">
        <v>188</v>
      </c>
      <c r="J629" s="17">
        <v>24193973</v>
      </c>
      <c r="K629" s="18">
        <v>21999744</v>
      </c>
      <c r="L629" s="17">
        <v>22030601.43</v>
      </c>
      <c r="M629" s="130">
        <v>13</v>
      </c>
      <c r="N629" s="19" t="s">
        <v>4</v>
      </c>
    </row>
    <row r="630" spans="2:14">
      <c r="B630" s="13" t="s">
        <v>462</v>
      </c>
      <c r="C630" s="14" t="s">
        <v>181</v>
      </c>
      <c r="D630" s="15"/>
      <c r="E630" s="15" t="s">
        <v>182</v>
      </c>
      <c r="F630" s="14" t="s">
        <v>185</v>
      </c>
      <c r="G630" s="16" t="s">
        <v>628</v>
      </c>
      <c r="H630" s="16" t="s">
        <v>629</v>
      </c>
      <c r="I630" s="14" t="s">
        <v>188</v>
      </c>
      <c r="J630" s="17">
        <v>138495618</v>
      </c>
      <c r="K630" s="18">
        <v>101051095</v>
      </c>
      <c r="L630" s="17">
        <v>101557945.22</v>
      </c>
      <c r="M630" s="130">
        <v>7.1</v>
      </c>
      <c r="N630" s="19" t="s">
        <v>4</v>
      </c>
    </row>
    <row r="631" spans="2:14">
      <c r="B631" s="13" t="s">
        <v>462</v>
      </c>
      <c r="C631" s="14" t="s">
        <v>181</v>
      </c>
      <c r="D631" s="15"/>
      <c r="E631" s="15" t="s">
        <v>182</v>
      </c>
      <c r="F631" s="14" t="s">
        <v>185</v>
      </c>
      <c r="G631" s="16" t="s">
        <v>630</v>
      </c>
      <c r="H631" s="16" t="s">
        <v>629</v>
      </c>
      <c r="I631" s="14" t="s">
        <v>188</v>
      </c>
      <c r="J631" s="17">
        <v>138495618</v>
      </c>
      <c r="K631" s="18">
        <v>101226164</v>
      </c>
      <c r="L631" s="17">
        <v>101552766.59</v>
      </c>
      <c r="M631" s="130">
        <v>7.1</v>
      </c>
      <c r="N631" s="19" t="s">
        <v>4</v>
      </c>
    </row>
    <row r="632" spans="2:14">
      <c r="B632" s="13" t="s">
        <v>462</v>
      </c>
      <c r="C632" s="14" t="s">
        <v>181</v>
      </c>
      <c r="D632" s="15"/>
      <c r="E632" s="15" t="s">
        <v>182</v>
      </c>
      <c r="F632" s="14" t="s">
        <v>185</v>
      </c>
      <c r="G632" s="16" t="s">
        <v>631</v>
      </c>
      <c r="H632" s="16" t="s">
        <v>632</v>
      </c>
      <c r="I632" s="14" t="s">
        <v>188</v>
      </c>
      <c r="J632" s="17">
        <v>81539730</v>
      </c>
      <c r="K632" s="18">
        <v>50706803</v>
      </c>
      <c r="L632" s="17">
        <v>51690479.200000003</v>
      </c>
      <c r="M632" s="130">
        <v>8</v>
      </c>
      <c r="N632" s="19" t="s">
        <v>4</v>
      </c>
    </row>
    <row r="633" spans="2:14">
      <c r="B633" s="13" t="s">
        <v>462</v>
      </c>
      <c r="C633" s="14" t="s">
        <v>181</v>
      </c>
      <c r="D633" s="15"/>
      <c r="E633" s="15" t="s">
        <v>182</v>
      </c>
      <c r="F633" s="14" t="s">
        <v>185</v>
      </c>
      <c r="G633" s="16" t="s">
        <v>633</v>
      </c>
      <c r="H633" s="16" t="s">
        <v>632</v>
      </c>
      <c r="I633" s="14" t="s">
        <v>188</v>
      </c>
      <c r="J633" s="17">
        <v>698547950</v>
      </c>
      <c r="K633" s="18">
        <v>462683484</v>
      </c>
      <c r="L633" s="17">
        <v>465214141.94999999</v>
      </c>
      <c r="M633" s="130">
        <v>7.88</v>
      </c>
      <c r="N633" s="19" t="s">
        <v>4</v>
      </c>
    </row>
    <row r="634" spans="2:14">
      <c r="B634" s="13" t="s">
        <v>462</v>
      </c>
      <c r="C634" s="14" t="s">
        <v>181</v>
      </c>
      <c r="D634" s="15"/>
      <c r="E634" s="15" t="s">
        <v>182</v>
      </c>
      <c r="F634" s="14" t="s">
        <v>185</v>
      </c>
      <c r="G634" s="16" t="s">
        <v>634</v>
      </c>
      <c r="H634" s="16" t="s">
        <v>632</v>
      </c>
      <c r="I634" s="14" t="s">
        <v>188</v>
      </c>
      <c r="J634" s="17">
        <v>453797258</v>
      </c>
      <c r="K634" s="18">
        <v>301380821</v>
      </c>
      <c r="L634" s="17">
        <v>308590769.24000001</v>
      </c>
      <c r="M634" s="130">
        <v>8</v>
      </c>
      <c r="N634" s="19" t="s">
        <v>4</v>
      </c>
    </row>
    <row r="635" spans="2:14">
      <c r="B635" s="13" t="s">
        <v>462</v>
      </c>
      <c r="C635" s="14" t="s">
        <v>150</v>
      </c>
      <c r="D635" s="15"/>
      <c r="E635" s="15" t="s">
        <v>182</v>
      </c>
      <c r="F635" s="14"/>
      <c r="G635" s="16" t="s">
        <v>407</v>
      </c>
      <c r="H635" s="16" t="s">
        <v>408</v>
      </c>
      <c r="I635" s="14" t="s">
        <v>188</v>
      </c>
      <c r="J635" s="17">
        <v>53238625</v>
      </c>
      <c r="K635" s="18">
        <v>37635070</v>
      </c>
      <c r="L635" s="17">
        <v>38805216.729999997</v>
      </c>
      <c r="M635" s="130">
        <v>8.85</v>
      </c>
      <c r="N635" s="19" t="s">
        <v>4</v>
      </c>
    </row>
    <row r="636" spans="2:14">
      <c r="B636" s="13" t="s">
        <v>462</v>
      </c>
      <c r="C636" s="14" t="s">
        <v>150</v>
      </c>
      <c r="D636" s="15"/>
      <c r="E636" s="15" t="s">
        <v>182</v>
      </c>
      <c r="F636" s="14"/>
      <c r="G636" s="16" t="s">
        <v>409</v>
      </c>
      <c r="H636" s="16" t="s">
        <v>408</v>
      </c>
      <c r="I636" s="14" t="s">
        <v>188</v>
      </c>
      <c r="J636" s="17">
        <v>52356050</v>
      </c>
      <c r="K636" s="18">
        <v>38840109</v>
      </c>
      <c r="L636" s="17">
        <v>39130661.950000003</v>
      </c>
      <c r="M636" s="130">
        <v>8.85</v>
      </c>
      <c r="N636" s="19" t="s">
        <v>4</v>
      </c>
    </row>
    <row r="637" spans="2:14">
      <c r="B637" s="13" t="s">
        <v>462</v>
      </c>
      <c r="C637" s="14" t="s">
        <v>150</v>
      </c>
      <c r="D637" s="15"/>
      <c r="E637" s="15" t="s">
        <v>182</v>
      </c>
      <c r="F637" s="14"/>
      <c r="G637" s="16" t="s">
        <v>410</v>
      </c>
      <c r="H637" s="16" t="s">
        <v>408</v>
      </c>
      <c r="I637" s="14" t="s">
        <v>188</v>
      </c>
      <c r="J637" s="17">
        <v>337696554</v>
      </c>
      <c r="K637" s="18">
        <v>247782491</v>
      </c>
      <c r="L637" s="17">
        <v>250255996.47</v>
      </c>
      <c r="M637" s="130">
        <v>8.85</v>
      </c>
      <c r="N637" s="19" t="s">
        <v>4</v>
      </c>
    </row>
    <row r="638" spans="2:14">
      <c r="B638" s="13" t="s">
        <v>462</v>
      </c>
      <c r="C638" s="14" t="s">
        <v>150</v>
      </c>
      <c r="D638" s="15"/>
      <c r="E638" s="15" t="s">
        <v>182</v>
      </c>
      <c r="F638" s="14"/>
      <c r="G638" s="16" t="s">
        <v>411</v>
      </c>
      <c r="H638" s="16" t="s">
        <v>408</v>
      </c>
      <c r="I638" s="14" t="s">
        <v>188</v>
      </c>
      <c r="J638" s="17">
        <v>3794316</v>
      </c>
      <c r="K638" s="18">
        <v>2880728</v>
      </c>
      <c r="L638" s="17">
        <v>2937074.14</v>
      </c>
      <c r="M638" s="130">
        <v>8.85</v>
      </c>
      <c r="N638" s="19" t="s">
        <v>4</v>
      </c>
    </row>
    <row r="639" spans="2:14">
      <c r="B639" s="13" t="s">
        <v>462</v>
      </c>
      <c r="C639" s="14" t="s">
        <v>150</v>
      </c>
      <c r="D639" s="15"/>
      <c r="E639" s="15" t="s">
        <v>182</v>
      </c>
      <c r="F639" s="14"/>
      <c r="G639" s="16" t="s">
        <v>412</v>
      </c>
      <c r="H639" s="16" t="s">
        <v>413</v>
      </c>
      <c r="I639" s="14" t="s">
        <v>188</v>
      </c>
      <c r="J639" s="17">
        <v>75642056</v>
      </c>
      <c r="K639" s="18">
        <v>50550749</v>
      </c>
      <c r="L639" s="17">
        <v>50180324.369999997</v>
      </c>
      <c r="M639" s="130">
        <v>9.35</v>
      </c>
      <c r="N639" s="19" t="s">
        <v>4</v>
      </c>
    </row>
    <row r="640" spans="2:14">
      <c r="B640" s="13" t="s">
        <v>462</v>
      </c>
      <c r="C640" s="14" t="s">
        <v>150</v>
      </c>
      <c r="D640" s="15"/>
      <c r="E640" s="15" t="s">
        <v>182</v>
      </c>
      <c r="F640" s="14"/>
      <c r="G640" s="16" t="s">
        <v>414</v>
      </c>
      <c r="H640" s="16" t="s">
        <v>413</v>
      </c>
      <c r="I640" s="14" t="s">
        <v>188</v>
      </c>
      <c r="J640" s="17">
        <v>7331100</v>
      </c>
      <c r="K640" s="18">
        <v>5075567</v>
      </c>
      <c r="L640" s="17">
        <v>5018030.71</v>
      </c>
      <c r="M640" s="130">
        <v>9.35</v>
      </c>
      <c r="N640" s="19" t="s">
        <v>4</v>
      </c>
    </row>
    <row r="641" spans="2:14">
      <c r="B641" s="13" t="s">
        <v>462</v>
      </c>
      <c r="C641" s="14" t="s">
        <v>150</v>
      </c>
      <c r="D641" s="15"/>
      <c r="E641" s="15" t="s">
        <v>182</v>
      </c>
      <c r="F641" s="14"/>
      <c r="G641" s="16" t="s">
        <v>415</v>
      </c>
      <c r="H641" s="16" t="s">
        <v>408</v>
      </c>
      <c r="I641" s="14" t="s">
        <v>188</v>
      </c>
      <c r="J641" s="17">
        <v>23971592</v>
      </c>
      <c r="K641" s="18">
        <v>20237617</v>
      </c>
      <c r="L641" s="17">
        <v>20068249.809999999</v>
      </c>
      <c r="M641" s="130">
        <v>8.85</v>
      </c>
      <c r="N641" s="19" t="s">
        <v>4</v>
      </c>
    </row>
    <row r="642" spans="2:14">
      <c r="B642" s="13" t="s">
        <v>462</v>
      </c>
      <c r="C642" s="14" t="s">
        <v>172</v>
      </c>
      <c r="D642" s="15"/>
      <c r="E642" s="15" t="s">
        <v>182</v>
      </c>
      <c r="F642" s="14" t="s">
        <v>185</v>
      </c>
      <c r="G642" s="16" t="s">
        <v>635</v>
      </c>
      <c r="H642" s="16" t="s">
        <v>636</v>
      </c>
      <c r="I642" s="14" t="s">
        <v>188</v>
      </c>
      <c r="J642" s="17">
        <v>1369748</v>
      </c>
      <c r="K642" s="18">
        <v>999998</v>
      </c>
      <c r="L642" s="17">
        <v>1000001.83</v>
      </c>
      <c r="M642" s="130">
        <v>9.25</v>
      </c>
      <c r="N642" s="19" t="s">
        <v>4</v>
      </c>
    </row>
    <row r="643" spans="2:14">
      <c r="B643" s="13" t="s">
        <v>462</v>
      </c>
      <c r="C643" s="14" t="s">
        <v>172</v>
      </c>
      <c r="D643" s="15"/>
      <c r="E643" s="15" t="s">
        <v>182</v>
      </c>
      <c r="F643" s="14" t="s">
        <v>185</v>
      </c>
      <c r="G643" s="16" t="s">
        <v>637</v>
      </c>
      <c r="H643" s="16" t="s">
        <v>636</v>
      </c>
      <c r="I643" s="14" t="s">
        <v>188</v>
      </c>
      <c r="J643" s="17">
        <v>4109235</v>
      </c>
      <c r="K643" s="18">
        <v>3000760</v>
      </c>
      <c r="L643" s="17">
        <v>3000004.36</v>
      </c>
      <c r="M643" s="130">
        <v>9.25</v>
      </c>
      <c r="N643" s="19" t="s">
        <v>4</v>
      </c>
    </row>
    <row r="644" spans="2:14">
      <c r="B644" s="13" t="s">
        <v>462</v>
      </c>
      <c r="C644" s="14" t="s">
        <v>172</v>
      </c>
      <c r="D644" s="15"/>
      <c r="E644" s="15" t="s">
        <v>182</v>
      </c>
      <c r="F644" s="14" t="s">
        <v>185</v>
      </c>
      <c r="G644" s="16" t="s">
        <v>638</v>
      </c>
      <c r="H644" s="16" t="s">
        <v>636</v>
      </c>
      <c r="I644" s="14" t="s">
        <v>188</v>
      </c>
      <c r="J644" s="17">
        <v>1369748</v>
      </c>
      <c r="K644" s="18">
        <v>1000758</v>
      </c>
      <c r="L644" s="17">
        <v>1000002.52</v>
      </c>
      <c r="M644" s="130">
        <v>9.25</v>
      </c>
      <c r="N644" s="19" t="s">
        <v>4</v>
      </c>
    </row>
    <row r="645" spans="2:14">
      <c r="B645" s="13" t="s">
        <v>462</v>
      </c>
      <c r="C645" s="14" t="s">
        <v>172</v>
      </c>
      <c r="D645" s="15"/>
      <c r="E645" s="15" t="s">
        <v>182</v>
      </c>
      <c r="F645" s="14" t="s">
        <v>185</v>
      </c>
      <c r="G645" s="16" t="s">
        <v>416</v>
      </c>
      <c r="H645" s="16" t="s">
        <v>417</v>
      </c>
      <c r="I645" s="14" t="s">
        <v>188</v>
      </c>
      <c r="J645" s="17">
        <v>66016432</v>
      </c>
      <c r="K645" s="18">
        <v>40230137</v>
      </c>
      <c r="L645" s="17">
        <v>40000189.789999999</v>
      </c>
      <c r="M645" s="130">
        <v>10</v>
      </c>
      <c r="N645" s="19" t="s">
        <v>4</v>
      </c>
    </row>
    <row r="646" spans="2:14">
      <c r="B646" s="13" t="s">
        <v>462</v>
      </c>
      <c r="C646" s="14" t="s">
        <v>172</v>
      </c>
      <c r="D646" s="15"/>
      <c r="E646" s="15" t="s">
        <v>182</v>
      </c>
      <c r="F646" s="14" t="s">
        <v>185</v>
      </c>
      <c r="G646" s="16" t="s">
        <v>418</v>
      </c>
      <c r="H646" s="16" t="s">
        <v>419</v>
      </c>
      <c r="I646" s="14" t="s">
        <v>188</v>
      </c>
      <c r="J646" s="17">
        <v>6927394</v>
      </c>
      <c r="K646" s="18">
        <v>4435094</v>
      </c>
      <c r="L646" s="17">
        <v>4636557.63</v>
      </c>
      <c r="M646" s="130">
        <v>6.7</v>
      </c>
      <c r="N646" s="19" t="s">
        <v>4</v>
      </c>
    </row>
    <row r="647" spans="2:14">
      <c r="B647" s="13" t="s">
        <v>462</v>
      </c>
      <c r="C647" s="14" t="s">
        <v>172</v>
      </c>
      <c r="D647" s="15"/>
      <c r="E647" s="15" t="s">
        <v>182</v>
      </c>
      <c r="F647" s="14" t="s">
        <v>185</v>
      </c>
      <c r="G647" s="16" t="s">
        <v>639</v>
      </c>
      <c r="H647" s="16" t="s">
        <v>419</v>
      </c>
      <c r="I647" s="14" t="s">
        <v>188</v>
      </c>
      <c r="J647" s="17">
        <v>206169863</v>
      </c>
      <c r="K647" s="18">
        <v>150082603</v>
      </c>
      <c r="L647" s="17">
        <v>150000182.24000001</v>
      </c>
      <c r="M647" s="130">
        <v>6.7</v>
      </c>
      <c r="N647" s="19" t="s">
        <v>4</v>
      </c>
    </row>
    <row r="648" spans="2:14">
      <c r="B648" s="13" t="s">
        <v>462</v>
      </c>
      <c r="C648" s="14" t="s">
        <v>172</v>
      </c>
      <c r="D648" s="15"/>
      <c r="E648" s="15" t="s">
        <v>182</v>
      </c>
      <c r="F648" s="14" t="s">
        <v>185</v>
      </c>
      <c r="G648" s="16" t="s">
        <v>420</v>
      </c>
      <c r="H648" s="16" t="s">
        <v>421</v>
      </c>
      <c r="I648" s="14" t="s">
        <v>188</v>
      </c>
      <c r="J648" s="17">
        <v>77891234</v>
      </c>
      <c r="K648" s="18">
        <v>47391769</v>
      </c>
      <c r="L648" s="17">
        <v>47159592.890000001</v>
      </c>
      <c r="M648" s="130">
        <v>10</v>
      </c>
      <c r="N648" s="19" t="s">
        <v>4</v>
      </c>
    </row>
    <row r="649" spans="2:14">
      <c r="B649" s="13" t="s">
        <v>462</v>
      </c>
      <c r="C649" s="14" t="s">
        <v>172</v>
      </c>
      <c r="D649" s="15"/>
      <c r="E649" s="15" t="s">
        <v>182</v>
      </c>
      <c r="F649" s="14" t="s">
        <v>185</v>
      </c>
      <c r="G649" s="16" t="s">
        <v>422</v>
      </c>
      <c r="H649" s="16" t="s">
        <v>421</v>
      </c>
      <c r="I649" s="14" t="s">
        <v>188</v>
      </c>
      <c r="J649" s="17">
        <v>44746031</v>
      </c>
      <c r="K649" s="18">
        <v>27262048</v>
      </c>
      <c r="L649" s="17">
        <v>27091809.780000001</v>
      </c>
      <c r="M649" s="130">
        <v>10</v>
      </c>
      <c r="N649" s="19" t="s">
        <v>4</v>
      </c>
    </row>
    <row r="650" spans="2:14">
      <c r="B650" s="13" t="s">
        <v>462</v>
      </c>
      <c r="C650" s="14" t="s">
        <v>172</v>
      </c>
      <c r="D650" s="15"/>
      <c r="E650" s="15" t="s">
        <v>182</v>
      </c>
      <c r="F650" s="14" t="s">
        <v>185</v>
      </c>
      <c r="G650" s="16" t="s">
        <v>423</v>
      </c>
      <c r="H650" s="16" t="s">
        <v>424</v>
      </c>
      <c r="I650" s="14" t="s">
        <v>188</v>
      </c>
      <c r="J650" s="17">
        <v>226704122</v>
      </c>
      <c r="K650" s="18">
        <v>113553570</v>
      </c>
      <c r="L650" s="17">
        <v>117849859.56999999</v>
      </c>
      <c r="M650" s="130">
        <v>7.5</v>
      </c>
      <c r="N650" s="19" t="s">
        <v>4</v>
      </c>
    </row>
    <row r="651" spans="2:14">
      <c r="B651" s="13" t="s">
        <v>462</v>
      </c>
      <c r="C651" s="14" t="s">
        <v>172</v>
      </c>
      <c r="D651" s="15"/>
      <c r="E651" s="15" t="s">
        <v>182</v>
      </c>
      <c r="F651" s="14" t="s">
        <v>185</v>
      </c>
      <c r="G651" s="16" t="s">
        <v>640</v>
      </c>
      <c r="H651" s="16" t="s">
        <v>636</v>
      </c>
      <c r="I651" s="14" t="s">
        <v>188</v>
      </c>
      <c r="J651" s="17">
        <v>56969741</v>
      </c>
      <c r="K651" s="18">
        <v>45419018</v>
      </c>
      <c r="L651" s="17">
        <v>45744545.020000003</v>
      </c>
      <c r="M651" s="130">
        <v>9.25</v>
      </c>
      <c r="N651" s="19" t="s">
        <v>4</v>
      </c>
    </row>
    <row r="652" spans="2:14">
      <c r="B652" s="13" t="s">
        <v>462</v>
      </c>
      <c r="C652" s="14" t="s">
        <v>172</v>
      </c>
      <c r="D652" s="15"/>
      <c r="E652" s="15" t="s">
        <v>182</v>
      </c>
      <c r="F652" s="14" t="s">
        <v>185</v>
      </c>
      <c r="G652" s="16" t="s">
        <v>641</v>
      </c>
      <c r="H652" s="16" t="s">
        <v>636</v>
      </c>
      <c r="I652" s="14" t="s">
        <v>188</v>
      </c>
      <c r="J652" s="17">
        <v>17885235</v>
      </c>
      <c r="K652" s="18">
        <v>15038015</v>
      </c>
      <c r="L652" s="17">
        <v>15000057.25</v>
      </c>
      <c r="M652" s="130">
        <v>9.25</v>
      </c>
      <c r="N652" s="19" t="s">
        <v>4</v>
      </c>
    </row>
    <row r="653" spans="2:14">
      <c r="B653" s="13" t="s">
        <v>462</v>
      </c>
      <c r="C653" s="14" t="s">
        <v>172</v>
      </c>
      <c r="D653" s="15"/>
      <c r="E653" s="15" t="s">
        <v>182</v>
      </c>
      <c r="F653" s="14" t="s">
        <v>185</v>
      </c>
      <c r="G653" s="16" t="s">
        <v>425</v>
      </c>
      <c r="H653" s="16" t="s">
        <v>424</v>
      </c>
      <c r="I653" s="14" t="s">
        <v>188</v>
      </c>
      <c r="J653" s="17">
        <v>153773944</v>
      </c>
      <c r="K653" s="18">
        <v>87772602</v>
      </c>
      <c r="L653" s="17">
        <v>88392734.379999995</v>
      </c>
      <c r="M653" s="130">
        <v>10</v>
      </c>
      <c r="N653" s="19" t="s">
        <v>4</v>
      </c>
    </row>
    <row r="654" spans="2:14">
      <c r="B654" s="13" t="s">
        <v>462</v>
      </c>
      <c r="C654" s="14" t="s">
        <v>172</v>
      </c>
      <c r="D654" s="15"/>
      <c r="E654" s="15" t="s">
        <v>182</v>
      </c>
      <c r="F654" s="14" t="s">
        <v>185</v>
      </c>
      <c r="G654" s="16" t="s">
        <v>426</v>
      </c>
      <c r="H654" s="16" t="s">
        <v>421</v>
      </c>
      <c r="I654" s="14" t="s">
        <v>188</v>
      </c>
      <c r="J654" s="17">
        <v>766027394</v>
      </c>
      <c r="K654" s="18">
        <v>502651292</v>
      </c>
      <c r="L654" s="17">
        <v>501727891.69999999</v>
      </c>
      <c r="M654" s="130">
        <v>9.9</v>
      </c>
      <c r="N654" s="19" t="s">
        <v>4</v>
      </c>
    </row>
    <row r="655" spans="2:14">
      <c r="B655" s="13" t="s">
        <v>462</v>
      </c>
      <c r="C655" s="14" t="s">
        <v>172</v>
      </c>
      <c r="D655" s="15"/>
      <c r="E655" s="15" t="s">
        <v>182</v>
      </c>
      <c r="F655" s="14" t="s">
        <v>185</v>
      </c>
      <c r="G655" s="16" t="s">
        <v>642</v>
      </c>
      <c r="H655" s="16" t="s">
        <v>636</v>
      </c>
      <c r="I655" s="14" t="s">
        <v>188</v>
      </c>
      <c r="J655" s="17">
        <v>36914409</v>
      </c>
      <c r="K655" s="18">
        <v>32081095</v>
      </c>
      <c r="L655" s="17">
        <v>32000123.210000001</v>
      </c>
      <c r="M655" s="130">
        <v>9.25</v>
      </c>
      <c r="N655" s="19" t="s">
        <v>4</v>
      </c>
    </row>
    <row r="656" spans="2:14">
      <c r="B656" s="13" t="s">
        <v>462</v>
      </c>
      <c r="C656" s="14" t="s">
        <v>172</v>
      </c>
      <c r="D656" s="15"/>
      <c r="E656" s="15" t="s">
        <v>182</v>
      </c>
      <c r="F656" s="14" t="s">
        <v>185</v>
      </c>
      <c r="G656" s="16" t="s">
        <v>643</v>
      </c>
      <c r="H656" s="16" t="s">
        <v>636</v>
      </c>
      <c r="I656" s="14" t="s">
        <v>188</v>
      </c>
      <c r="J656" s="17">
        <v>13748632</v>
      </c>
      <c r="K656" s="18">
        <v>12042574</v>
      </c>
      <c r="L656" s="17">
        <v>12000051.35</v>
      </c>
      <c r="M656" s="130">
        <v>9.25</v>
      </c>
      <c r="N656" s="19" t="s">
        <v>4</v>
      </c>
    </row>
    <row r="657" spans="2:17">
      <c r="B657" s="13" t="s">
        <v>462</v>
      </c>
      <c r="C657" s="14" t="s">
        <v>172</v>
      </c>
      <c r="D657" s="15"/>
      <c r="E657" s="15" t="s">
        <v>182</v>
      </c>
      <c r="F657" s="14" t="s">
        <v>185</v>
      </c>
      <c r="G657" s="16" t="s">
        <v>427</v>
      </c>
      <c r="H657" s="16" t="s">
        <v>424</v>
      </c>
      <c r="I657" s="14" t="s">
        <v>188</v>
      </c>
      <c r="J657" s="17">
        <v>30376706</v>
      </c>
      <c r="K657" s="18">
        <v>18527535</v>
      </c>
      <c r="L657" s="17">
        <v>18573419.129999999</v>
      </c>
      <c r="M657" s="130">
        <v>9</v>
      </c>
      <c r="N657" s="19" t="s">
        <v>4</v>
      </c>
    </row>
    <row r="658" spans="2:17">
      <c r="B658" s="13" t="s">
        <v>462</v>
      </c>
      <c r="C658" s="14" t="s">
        <v>172</v>
      </c>
      <c r="D658" s="15"/>
      <c r="E658" s="15" t="s">
        <v>182</v>
      </c>
      <c r="F658" s="14" t="s">
        <v>185</v>
      </c>
      <c r="G658" s="16" t="s">
        <v>428</v>
      </c>
      <c r="H658" s="16" t="s">
        <v>429</v>
      </c>
      <c r="I658" s="14" t="s">
        <v>188</v>
      </c>
      <c r="J658" s="17">
        <v>54009243</v>
      </c>
      <c r="K658" s="18">
        <v>45159658</v>
      </c>
      <c r="L658" s="17">
        <v>45000190.32</v>
      </c>
      <c r="M658" s="130">
        <v>9.25</v>
      </c>
      <c r="N658" s="19" t="s">
        <v>4</v>
      </c>
    </row>
    <row r="659" spans="2:17">
      <c r="B659" s="13" t="s">
        <v>462</v>
      </c>
      <c r="C659" s="14" t="s">
        <v>172</v>
      </c>
      <c r="D659" s="15"/>
      <c r="E659" s="15" t="s">
        <v>182</v>
      </c>
      <c r="F659" s="14" t="s">
        <v>185</v>
      </c>
      <c r="G659" s="16" t="s">
        <v>644</v>
      </c>
      <c r="H659" s="16" t="s">
        <v>424</v>
      </c>
      <c r="I659" s="14" t="s">
        <v>188</v>
      </c>
      <c r="J659" s="17">
        <v>590021952</v>
      </c>
      <c r="K659" s="18">
        <v>391602737</v>
      </c>
      <c r="L659" s="17">
        <v>390001591.50999999</v>
      </c>
      <c r="M659" s="130">
        <v>7.5</v>
      </c>
      <c r="N659" s="19" t="s">
        <v>4</v>
      </c>
    </row>
    <row r="660" spans="2:17">
      <c r="B660" s="13" t="s">
        <v>462</v>
      </c>
      <c r="C660" s="14" t="s">
        <v>172</v>
      </c>
      <c r="D660" s="15"/>
      <c r="E660" s="15" t="s">
        <v>182</v>
      </c>
      <c r="F660" s="14" t="s">
        <v>185</v>
      </c>
      <c r="G660" s="16" t="s">
        <v>645</v>
      </c>
      <c r="H660" s="16" t="s">
        <v>636</v>
      </c>
      <c r="I660" s="14" t="s">
        <v>188</v>
      </c>
      <c r="J660" s="17">
        <v>112240410</v>
      </c>
      <c r="K660" s="18">
        <v>100076028</v>
      </c>
      <c r="L660" s="17">
        <v>100000079.05</v>
      </c>
      <c r="M660" s="130">
        <v>100</v>
      </c>
      <c r="N660" s="19" t="s">
        <v>4</v>
      </c>
    </row>
    <row r="661" spans="2:17">
      <c r="B661" s="13" t="s">
        <v>462</v>
      </c>
      <c r="C661" s="14" t="s">
        <v>172</v>
      </c>
      <c r="D661" s="15"/>
      <c r="E661" s="15" t="s">
        <v>182</v>
      </c>
      <c r="F661" s="14" t="s">
        <v>185</v>
      </c>
      <c r="G661" s="16" t="s">
        <v>646</v>
      </c>
      <c r="H661" s="16" t="s">
        <v>424</v>
      </c>
      <c r="I661" s="14" t="s">
        <v>188</v>
      </c>
      <c r="J661" s="17">
        <v>149417782</v>
      </c>
      <c r="K661" s="18">
        <v>100082189</v>
      </c>
      <c r="L661" s="17">
        <v>100000214.25</v>
      </c>
      <c r="M661" s="130">
        <v>7.5</v>
      </c>
      <c r="N661" s="19" t="s">
        <v>4</v>
      </c>
      <c r="Q661" s="113"/>
    </row>
    <row r="662" spans="2:17">
      <c r="B662" s="13" t="s">
        <v>178</v>
      </c>
      <c r="C662" s="14" t="s">
        <v>152</v>
      </c>
      <c r="D662" s="15"/>
      <c r="E662" s="15" t="s">
        <v>182</v>
      </c>
      <c r="F662" s="14" t="s">
        <v>185</v>
      </c>
      <c r="G662" s="16" t="s">
        <v>647</v>
      </c>
      <c r="H662" s="16" t="s">
        <v>433</v>
      </c>
      <c r="I662" s="14" t="s">
        <v>188</v>
      </c>
      <c r="J662" s="17">
        <v>1708275330</v>
      </c>
      <c r="K662" s="18">
        <v>1000000000</v>
      </c>
      <c r="L662" s="17">
        <v>1005231612.99</v>
      </c>
      <c r="M662" s="130">
        <v>10.15</v>
      </c>
      <c r="N662" s="19" t="s">
        <v>4</v>
      </c>
      <c r="Q662" s="113"/>
    </row>
    <row r="663" spans="2:17">
      <c r="B663" s="13" t="s">
        <v>178</v>
      </c>
      <c r="C663" s="14" t="s">
        <v>152</v>
      </c>
      <c r="D663" s="15"/>
      <c r="E663" s="15" t="s">
        <v>182</v>
      </c>
      <c r="F663" s="14" t="s">
        <v>185</v>
      </c>
      <c r="G663" s="16" t="s">
        <v>432</v>
      </c>
      <c r="H663" s="16" t="s">
        <v>433</v>
      </c>
      <c r="I663" s="14" t="s">
        <v>188</v>
      </c>
      <c r="J663" s="17">
        <v>854137679</v>
      </c>
      <c r="K663" s="18">
        <v>503615067</v>
      </c>
      <c r="L663" s="17">
        <v>502647241.70999998</v>
      </c>
      <c r="M663" s="130">
        <v>10.15</v>
      </c>
      <c r="N663" s="19" t="s">
        <v>4</v>
      </c>
      <c r="Q663" s="113"/>
    </row>
    <row r="664" spans="2:17">
      <c r="B664" s="13" t="s">
        <v>178</v>
      </c>
      <c r="C664" s="14" t="s">
        <v>152</v>
      </c>
      <c r="D664" s="15"/>
      <c r="E664" s="15" t="s">
        <v>182</v>
      </c>
      <c r="F664" s="14" t="s">
        <v>185</v>
      </c>
      <c r="G664" s="16" t="s">
        <v>434</v>
      </c>
      <c r="H664" s="16" t="s">
        <v>433</v>
      </c>
      <c r="I664" s="14" t="s">
        <v>188</v>
      </c>
      <c r="J664" s="17">
        <v>854137679</v>
      </c>
      <c r="K664" s="18">
        <v>505561642</v>
      </c>
      <c r="L664" s="17">
        <v>502653946.81</v>
      </c>
      <c r="M664" s="130">
        <v>10.15</v>
      </c>
      <c r="N664" s="19" t="s">
        <v>4</v>
      </c>
    </row>
    <row r="665" spans="2:17">
      <c r="B665" s="13" t="s">
        <v>178</v>
      </c>
      <c r="C665" s="14" t="s">
        <v>152</v>
      </c>
      <c r="D665" s="15"/>
      <c r="E665" s="15" t="s">
        <v>182</v>
      </c>
      <c r="F665" s="14" t="s">
        <v>185</v>
      </c>
      <c r="G665" s="16" t="s">
        <v>435</v>
      </c>
      <c r="H665" s="16" t="s">
        <v>433</v>
      </c>
      <c r="I665" s="14" t="s">
        <v>188</v>
      </c>
      <c r="J665" s="17">
        <v>854137679</v>
      </c>
      <c r="K665" s="18">
        <v>506813013</v>
      </c>
      <c r="L665" s="17">
        <v>502654399.83999997</v>
      </c>
      <c r="M665" s="130">
        <v>10.15</v>
      </c>
      <c r="N665" s="19" t="s">
        <v>4</v>
      </c>
    </row>
    <row r="666" spans="2:17">
      <c r="B666" s="13" t="s">
        <v>178</v>
      </c>
      <c r="C666" s="14" t="s">
        <v>153</v>
      </c>
      <c r="D666" s="15" t="s">
        <v>510</v>
      </c>
      <c r="E666" s="15" t="s">
        <v>182</v>
      </c>
      <c r="F666" s="14" t="s">
        <v>185</v>
      </c>
      <c r="G666" s="16" t="s">
        <v>648</v>
      </c>
      <c r="H666" s="16" t="s">
        <v>649</v>
      </c>
      <c r="I666" s="14" t="s">
        <v>188</v>
      </c>
      <c r="J666" s="17">
        <v>3047120</v>
      </c>
      <c r="K666" s="18">
        <v>2033752</v>
      </c>
      <c r="L666" s="17">
        <v>2036585.26</v>
      </c>
      <c r="M666" s="130">
        <v>14</v>
      </c>
      <c r="N666" s="19" t="s">
        <v>4</v>
      </c>
    </row>
    <row r="667" spans="2:17">
      <c r="B667" s="13" t="s">
        <v>177</v>
      </c>
      <c r="C667" s="14" t="s">
        <v>154</v>
      </c>
      <c r="D667" s="15"/>
      <c r="E667" s="15" t="s">
        <v>182</v>
      </c>
      <c r="F667" s="14"/>
      <c r="G667" s="16" t="s">
        <v>440</v>
      </c>
      <c r="H667" s="16" t="s">
        <v>281</v>
      </c>
      <c r="I667" s="14" t="s">
        <v>188</v>
      </c>
      <c r="J667" s="17">
        <v>18300000</v>
      </c>
      <c r="K667" s="18">
        <v>12100108</v>
      </c>
      <c r="L667" s="17">
        <v>12144624.640000001</v>
      </c>
      <c r="M667" s="130">
        <v>10.5</v>
      </c>
      <c r="N667" s="19" t="s">
        <v>4</v>
      </c>
    </row>
    <row r="668" spans="2:17">
      <c r="B668" s="13" t="s">
        <v>177</v>
      </c>
      <c r="C668" s="14" t="s">
        <v>154</v>
      </c>
      <c r="D668" s="15"/>
      <c r="E668" s="15" t="s">
        <v>182</v>
      </c>
      <c r="F668" s="14"/>
      <c r="G668" s="16" t="s">
        <v>441</v>
      </c>
      <c r="H668" s="16" t="s">
        <v>281</v>
      </c>
      <c r="I668" s="14" t="s">
        <v>188</v>
      </c>
      <c r="J668" s="17">
        <v>37470547</v>
      </c>
      <c r="K668" s="18">
        <v>25091886</v>
      </c>
      <c r="L668" s="17">
        <v>24992489.440000001</v>
      </c>
      <c r="M668" s="130">
        <v>10.5</v>
      </c>
      <c r="N668" s="19" t="s">
        <v>4</v>
      </c>
    </row>
    <row r="669" spans="2:17">
      <c r="B669" s="13" t="s">
        <v>177</v>
      </c>
      <c r="C669" s="14" t="s">
        <v>154</v>
      </c>
      <c r="D669" s="15"/>
      <c r="E669" s="15" t="s">
        <v>182</v>
      </c>
      <c r="F669" s="14"/>
      <c r="G669" s="16" t="s">
        <v>442</v>
      </c>
      <c r="H669" s="16" t="s">
        <v>281</v>
      </c>
      <c r="I669" s="14" t="s">
        <v>188</v>
      </c>
      <c r="J669" s="17">
        <v>110448287</v>
      </c>
      <c r="K669" s="18">
        <v>75302056</v>
      </c>
      <c r="L669" s="17">
        <v>75902746.109999999</v>
      </c>
      <c r="M669" s="130">
        <v>10.5</v>
      </c>
      <c r="N669" s="19" t="s">
        <v>4</v>
      </c>
    </row>
    <row r="670" spans="2:17">
      <c r="B670" s="13" t="s">
        <v>177</v>
      </c>
      <c r="C670" s="14" t="s">
        <v>154</v>
      </c>
      <c r="D670" s="15"/>
      <c r="E670" s="15" t="s">
        <v>182</v>
      </c>
      <c r="F670" s="14"/>
      <c r="G670" s="16" t="s">
        <v>443</v>
      </c>
      <c r="H670" s="16" t="s">
        <v>281</v>
      </c>
      <c r="I670" s="14" t="s">
        <v>188</v>
      </c>
      <c r="J670" s="17">
        <v>147264380</v>
      </c>
      <c r="K670" s="18">
        <v>104155203</v>
      </c>
      <c r="L670" s="17">
        <v>102432951.83</v>
      </c>
      <c r="M670" s="130">
        <v>10.5</v>
      </c>
      <c r="N670" s="19" t="s">
        <v>4</v>
      </c>
    </row>
    <row r="671" spans="2:17">
      <c r="B671" s="13" t="s">
        <v>177</v>
      </c>
      <c r="C671" s="14" t="s">
        <v>154</v>
      </c>
      <c r="D671" s="15"/>
      <c r="E671" s="15" t="s">
        <v>182</v>
      </c>
      <c r="F671" s="14"/>
      <c r="G671" s="16" t="s">
        <v>444</v>
      </c>
      <c r="H671" s="16" t="s">
        <v>281</v>
      </c>
      <c r="I671" s="14" t="s">
        <v>188</v>
      </c>
      <c r="J671" s="17">
        <v>214076931</v>
      </c>
      <c r="K671" s="18">
        <v>148170301</v>
      </c>
      <c r="L671" s="17">
        <v>149778526.13</v>
      </c>
      <c r="M671" s="130">
        <v>10.5</v>
      </c>
      <c r="N671" s="19" t="s">
        <v>4</v>
      </c>
    </row>
    <row r="672" spans="2:17">
      <c r="B672" s="13" t="s">
        <v>177</v>
      </c>
      <c r="C672" s="14" t="s">
        <v>154</v>
      </c>
      <c r="D672" s="15"/>
      <c r="E672" s="15" t="s">
        <v>182</v>
      </c>
      <c r="F672" s="14"/>
      <c r="G672" s="16" t="s">
        <v>445</v>
      </c>
      <c r="H672" s="16" t="s">
        <v>281</v>
      </c>
      <c r="I672" s="14" t="s">
        <v>188</v>
      </c>
      <c r="J672" s="17">
        <v>115717265</v>
      </c>
      <c r="K672" s="18">
        <v>80704111</v>
      </c>
      <c r="L672" s="17">
        <v>81339784.420000002</v>
      </c>
      <c r="M672" s="130">
        <v>10.5</v>
      </c>
      <c r="N672" s="19" t="s">
        <v>4</v>
      </c>
    </row>
    <row r="673" spans="2:14">
      <c r="B673" s="13" t="s">
        <v>177</v>
      </c>
      <c r="C673" s="14" t="s">
        <v>154</v>
      </c>
      <c r="D673" s="15"/>
      <c r="E673" s="15" t="s">
        <v>182</v>
      </c>
      <c r="F673" s="14"/>
      <c r="G673" s="16" t="s">
        <v>446</v>
      </c>
      <c r="H673" s="16" t="s">
        <v>281</v>
      </c>
      <c r="I673" s="14" t="s">
        <v>188</v>
      </c>
      <c r="J673" s="17">
        <v>137414250</v>
      </c>
      <c r="K673" s="18">
        <v>96922775</v>
      </c>
      <c r="L673" s="17">
        <v>97282936.569999993</v>
      </c>
      <c r="M673" s="130">
        <v>10.5</v>
      </c>
      <c r="N673" s="19" t="s">
        <v>4</v>
      </c>
    </row>
    <row r="674" spans="2:14">
      <c r="B674" s="13" t="s">
        <v>177</v>
      </c>
      <c r="C674" s="14" t="s">
        <v>154</v>
      </c>
      <c r="D674" s="15"/>
      <c r="E674" s="15" t="s">
        <v>182</v>
      </c>
      <c r="F674" s="14"/>
      <c r="G674" s="16" t="s">
        <v>447</v>
      </c>
      <c r="H674" s="16" t="s">
        <v>281</v>
      </c>
      <c r="I674" s="14" t="s">
        <v>188</v>
      </c>
      <c r="J674" s="17">
        <v>462869038</v>
      </c>
      <c r="K674" s="18">
        <v>325242738</v>
      </c>
      <c r="L674" s="17">
        <v>324337708.22000003</v>
      </c>
      <c r="M674" s="130">
        <v>10.5</v>
      </c>
      <c r="N674" s="19" t="s">
        <v>4</v>
      </c>
    </row>
    <row r="675" spans="2:14">
      <c r="B675" s="13" t="s">
        <v>177</v>
      </c>
      <c r="C675" s="14" t="s">
        <v>154</v>
      </c>
      <c r="D675" s="15"/>
      <c r="E675" s="15" t="s">
        <v>182</v>
      </c>
      <c r="F675" s="14"/>
      <c r="G675" s="16" t="s">
        <v>448</v>
      </c>
      <c r="H675" s="16" t="s">
        <v>281</v>
      </c>
      <c r="I675" s="14" t="s">
        <v>188</v>
      </c>
      <c r="J675" s="17">
        <v>130181914</v>
      </c>
      <c r="K675" s="18">
        <v>91713081</v>
      </c>
      <c r="L675" s="17">
        <v>91320594.780000001</v>
      </c>
      <c r="M675" s="130">
        <v>10.5</v>
      </c>
      <c r="N675" s="19" t="s">
        <v>4</v>
      </c>
    </row>
    <row r="676" spans="2:14">
      <c r="B676" s="13" t="s">
        <v>177</v>
      </c>
      <c r="C676" s="14" t="s">
        <v>154</v>
      </c>
      <c r="D676" s="15"/>
      <c r="E676" s="15" t="s">
        <v>182</v>
      </c>
      <c r="F676" s="14"/>
      <c r="G676" s="16" t="s">
        <v>449</v>
      </c>
      <c r="H676" s="16" t="s">
        <v>281</v>
      </c>
      <c r="I676" s="14" t="s">
        <v>188</v>
      </c>
      <c r="J676" s="17">
        <v>98359676</v>
      </c>
      <c r="K676" s="18">
        <v>70334823</v>
      </c>
      <c r="L676" s="17">
        <v>69657312.349999994</v>
      </c>
      <c r="M676" s="130">
        <v>10.5</v>
      </c>
      <c r="N676" s="19" t="s">
        <v>4</v>
      </c>
    </row>
    <row r="677" spans="2:14">
      <c r="B677" s="13" t="s">
        <v>177</v>
      </c>
      <c r="C677" s="14" t="s">
        <v>154</v>
      </c>
      <c r="D677" s="15"/>
      <c r="E677" s="15" t="s">
        <v>182</v>
      </c>
      <c r="F677" s="14"/>
      <c r="G677" s="16" t="s">
        <v>450</v>
      </c>
      <c r="H677" s="16" t="s">
        <v>281</v>
      </c>
      <c r="I677" s="14" t="s">
        <v>188</v>
      </c>
      <c r="J677" s="17">
        <v>144646572</v>
      </c>
      <c r="K677" s="18">
        <v>102358906</v>
      </c>
      <c r="L677" s="17">
        <v>101203046.73999999</v>
      </c>
      <c r="M677" s="130">
        <v>10.5</v>
      </c>
      <c r="N677" s="19" t="s">
        <v>4</v>
      </c>
    </row>
    <row r="678" spans="2:14">
      <c r="B678" s="13" t="s">
        <v>177</v>
      </c>
      <c r="C678" s="14" t="s">
        <v>154</v>
      </c>
      <c r="D678" s="15"/>
      <c r="E678" s="15" t="s">
        <v>182</v>
      </c>
      <c r="F678" s="14"/>
      <c r="G678" s="16" t="s">
        <v>451</v>
      </c>
      <c r="H678" s="16" t="s">
        <v>281</v>
      </c>
      <c r="I678" s="14" t="s">
        <v>188</v>
      </c>
      <c r="J678" s="17">
        <v>144646572</v>
      </c>
      <c r="K678" s="18">
        <v>103716442</v>
      </c>
      <c r="L678" s="17">
        <v>102184888.28</v>
      </c>
      <c r="M678" s="130">
        <v>10.5</v>
      </c>
      <c r="N678" s="19" t="s">
        <v>4</v>
      </c>
    </row>
    <row r="679" spans="2:14">
      <c r="B679" s="13" t="s">
        <v>177</v>
      </c>
      <c r="C679" s="14" t="s">
        <v>154</v>
      </c>
      <c r="D679" s="15"/>
      <c r="E679" s="15" t="s">
        <v>182</v>
      </c>
      <c r="F679" s="14"/>
      <c r="G679" s="16" t="s">
        <v>452</v>
      </c>
      <c r="H679" s="16" t="s">
        <v>453</v>
      </c>
      <c r="I679" s="14" t="s">
        <v>188</v>
      </c>
      <c r="J679" s="17">
        <v>139382189</v>
      </c>
      <c r="K679" s="18">
        <v>102187601</v>
      </c>
      <c r="L679" s="17">
        <v>101205662.45999999</v>
      </c>
      <c r="M679" s="130">
        <v>10.5</v>
      </c>
      <c r="N679" s="19" t="s">
        <v>4</v>
      </c>
    </row>
    <row r="680" spans="2:14">
      <c r="B680" s="13" t="s">
        <v>177</v>
      </c>
      <c r="C680" s="14" t="s">
        <v>154</v>
      </c>
      <c r="D680" s="15"/>
      <c r="E680" s="15" t="s">
        <v>182</v>
      </c>
      <c r="F680" s="14"/>
      <c r="G680" s="16" t="s">
        <v>454</v>
      </c>
      <c r="H680" s="16" t="s">
        <v>281</v>
      </c>
      <c r="I680" s="14" t="s">
        <v>188</v>
      </c>
      <c r="J680" s="17">
        <v>557528767</v>
      </c>
      <c r="K680" s="18">
        <v>409215080</v>
      </c>
      <c r="L680" s="17">
        <v>404822853.05000001</v>
      </c>
      <c r="M680" s="130">
        <v>10.5</v>
      </c>
      <c r="N680" s="19" t="s">
        <v>4</v>
      </c>
    </row>
    <row r="681" spans="2:14">
      <c r="B681" s="13" t="s">
        <v>177</v>
      </c>
      <c r="C681" s="14" t="s">
        <v>154</v>
      </c>
      <c r="D681" s="15"/>
      <c r="E681" s="15" t="s">
        <v>182</v>
      </c>
      <c r="F681" s="14"/>
      <c r="G681" s="16" t="s">
        <v>455</v>
      </c>
      <c r="H681" s="16" t="s">
        <v>281</v>
      </c>
      <c r="I681" s="14" t="s">
        <v>188</v>
      </c>
      <c r="J681" s="17">
        <v>65721233</v>
      </c>
      <c r="K681" s="18">
        <v>50014385</v>
      </c>
      <c r="L681" s="17">
        <v>50600077.490000002</v>
      </c>
      <c r="M681" s="130">
        <v>10.5</v>
      </c>
      <c r="N681" s="19" t="s">
        <v>4</v>
      </c>
    </row>
    <row r="682" spans="2:14" ht="15.75" thickBot="1">
      <c r="B682" s="23"/>
      <c r="C682" s="24"/>
      <c r="D682" s="24"/>
      <c r="E682" s="24"/>
      <c r="F682" s="24"/>
      <c r="G682" s="24"/>
      <c r="H682" s="200" t="s">
        <v>127</v>
      </c>
      <c r="I682" s="200"/>
      <c r="J682" s="22">
        <f>SUM(J372:J681)</f>
        <v>44462721627.199997</v>
      </c>
      <c r="K682" s="22">
        <f>SUM(K372:K681)</f>
        <v>31097173973</v>
      </c>
      <c r="L682" s="22">
        <f>SUM(L372:L681)</f>
        <v>31212211773.470013</v>
      </c>
      <c r="M682" s="22"/>
      <c r="N682" s="114"/>
    </row>
    <row r="683" spans="2:14" ht="15.75" thickTop="1">
      <c r="L683" s="52"/>
    </row>
    <row r="684" spans="2:14">
      <c r="L684" s="113"/>
    </row>
    <row r="685" spans="2:14">
      <c r="L685" s="91"/>
    </row>
    <row r="695" spans="10:10">
      <c r="J695" s="113"/>
    </row>
  </sheetData>
  <sortState xmlns:xlrd2="http://schemas.microsoft.com/office/spreadsheetml/2017/richdata2" ref="B139:D139">
    <sortCondition descending="1" ref="C139"/>
  </sortState>
  <mergeCells count="41">
    <mergeCell ref="H682:I682"/>
    <mergeCell ref="B74:I76"/>
    <mergeCell ref="B159:N160"/>
    <mergeCell ref="B366:N366"/>
    <mergeCell ref="B367:N367"/>
    <mergeCell ref="B368:N368"/>
    <mergeCell ref="B94:F94"/>
    <mergeCell ref="B106:F106"/>
    <mergeCell ref="B107:F108"/>
    <mergeCell ref="B120:F121"/>
    <mergeCell ref="B86:F88"/>
    <mergeCell ref="B90:C90"/>
    <mergeCell ref="B91:C91"/>
    <mergeCell ref="B135:F136"/>
    <mergeCell ref="B127:F129"/>
    <mergeCell ref="B369:N370"/>
    <mergeCell ref="B6:F14"/>
    <mergeCell ref="B15:F15"/>
    <mergeCell ref="B17:F17"/>
    <mergeCell ref="B46:F46"/>
    <mergeCell ref="B57:F58"/>
    <mergeCell ref="B48:F50"/>
    <mergeCell ref="B51:F52"/>
    <mergeCell ref="B53:F54"/>
    <mergeCell ref="B55:F56"/>
    <mergeCell ref="B2:F2"/>
    <mergeCell ref="B115:F115"/>
    <mergeCell ref="B18:F41"/>
    <mergeCell ref="B42:F42"/>
    <mergeCell ref="B43:F45"/>
    <mergeCell ref="B47:F47"/>
    <mergeCell ref="B92:C92"/>
    <mergeCell ref="B59:F60"/>
    <mergeCell ref="B61:F62"/>
    <mergeCell ref="B78:F78"/>
    <mergeCell ref="B79:F80"/>
    <mergeCell ref="B81:F81"/>
    <mergeCell ref="B85:F85"/>
    <mergeCell ref="B82:F83"/>
    <mergeCell ref="B3:F3"/>
    <mergeCell ref="B4:F4"/>
  </mergeCells>
  <pageMargins left="0.7" right="0.7" top="0.75" bottom="0.75" header="0.3" footer="0.3"/>
  <pageSetup paperSize="9" orientation="portrait" r:id="rId1"/>
  <ignoredErrors>
    <ignoredError sqref="D92 D113 C140:D140"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640D-F54D-7947-9D22-5D5878ABBB7E}">
  <dimension ref="A1:J31"/>
  <sheetViews>
    <sheetView workbookViewId="0">
      <selection activeCell="H17" sqref="H17"/>
    </sheetView>
  </sheetViews>
  <sheetFormatPr baseColWidth="10" defaultColWidth="11.42578125" defaultRowHeight="15"/>
  <cols>
    <col min="1" max="1" width="31" bestFit="1" customWidth="1"/>
    <col min="2" max="2" width="18.42578125" bestFit="1" customWidth="1"/>
    <col min="3" max="4" width="14.28515625" bestFit="1" customWidth="1"/>
    <col min="6" max="6" width="28.28515625" bestFit="1" customWidth="1"/>
    <col min="7" max="7" width="18.85546875" bestFit="1" customWidth="1"/>
    <col min="8" max="8" width="14.28515625" style="2" bestFit="1" customWidth="1"/>
    <col min="9" max="9" width="14.42578125" style="2" bestFit="1" customWidth="1"/>
    <col min="10" max="10" width="10.85546875" style="153"/>
  </cols>
  <sheetData>
    <row r="1" spans="1:10">
      <c r="A1" s="147" t="s">
        <v>128</v>
      </c>
      <c r="C1" s="147" t="s">
        <v>125</v>
      </c>
    </row>
    <row r="2" spans="1:10">
      <c r="A2" s="147" t="s">
        <v>114</v>
      </c>
      <c r="B2" s="147" t="s">
        <v>115</v>
      </c>
      <c r="C2" t="s">
        <v>4</v>
      </c>
      <c r="D2" t="s">
        <v>129</v>
      </c>
      <c r="F2" t="s">
        <v>114</v>
      </c>
      <c r="G2" s="151" t="s">
        <v>115</v>
      </c>
      <c r="H2" s="156" t="s">
        <v>4</v>
      </c>
      <c r="I2" s="156" t="s">
        <v>129</v>
      </c>
      <c r="J2" s="154" t="s">
        <v>130</v>
      </c>
    </row>
    <row r="3" spans="1:10">
      <c r="A3" t="s">
        <v>131</v>
      </c>
      <c r="B3" t="s">
        <v>132</v>
      </c>
      <c r="C3" s="148">
        <v>501753948.47000003</v>
      </c>
      <c r="D3" s="148">
        <v>501753948.47000003</v>
      </c>
      <c r="F3" t="s">
        <v>131</v>
      </c>
      <c r="G3" s="151" t="s">
        <v>132</v>
      </c>
      <c r="H3" s="157">
        <v>501753948.47000003</v>
      </c>
      <c r="I3" s="157">
        <v>501753948.47000003</v>
      </c>
      <c r="J3" s="153">
        <f>I3/$I$25</f>
        <v>1.2375233517335498E-2</v>
      </c>
    </row>
    <row r="4" spans="1:10">
      <c r="A4" t="s">
        <v>133</v>
      </c>
      <c r="B4" t="s">
        <v>132</v>
      </c>
      <c r="C4" s="148">
        <v>694504175.10000002</v>
      </c>
      <c r="D4" s="148">
        <v>694504175.10000002</v>
      </c>
      <c r="F4" t="s">
        <v>133</v>
      </c>
      <c r="G4" s="151" t="s">
        <v>132</v>
      </c>
      <c r="H4" s="157">
        <v>694504175.10000002</v>
      </c>
      <c r="I4" s="157">
        <v>694504175.10000002</v>
      </c>
      <c r="J4" s="153">
        <f t="shared" ref="J4:J24" si="0">I4/$I$25</f>
        <v>1.7129215169775266E-2</v>
      </c>
    </row>
    <row r="5" spans="1:10">
      <c r="A5" t="s">
        <v>134</v>
      </c>
      <c r="B5" t="s">
        <v>132</v>
      </c>
      <c r="C5" s="148">
        <v>2890570886.4200001</v>
      </c>
      <c r="D5" s="148">
        <v>2890570886.4200001</v>
      </c>
      <c r="F5" t="s">
        <v>134</v>
      </c>
      <c r="G5" s="151" t="s">
        <v>132</v>
      </c>
      <c r="H5" s="157">
        <v>2890570886.4200001</v>
      </c>
      <c r="I5" s="157">
        <v>2890570886.4200001</v>
      </c>
      <c r="J5" s="153">
        <f t="shared" si="0"/>
        <v>7.1292891320411306E-2</v>
      </c>
    </row>
    <row r="6" spans="1:10">
      <c r="A6" t="s">
        <v>135</v>
      </c>
      <c r="B6" t="s">
        <v>136</v>
      </c>
      <c r="C6" s="148">
        <v>1945243694.4199998</v>
      </c>
      <c r="D6" s="148">
        <v>1945243694.4199998</v>
      </c>
      <c r="F6" t="s">
        <v>135</v>
      </c>
      <c r="G6" s="151" t="s">
        <v>136</v>
      </c>
      <c r="H6" s="157">
        <v>1945243694.4199998</v>
      </c>
      <c r="I6" s="157">
        <v>1945243694.4199998</v>
      </c>
      <c r="J6" s="153">
        <f t="shared" si="0"/>
        <v>4.7977390192896978E-2</v>
      </c>
    </row>
    <row r="7" spans="1:10">
      <c r="A7" t="s">
        <v>137</v>
      </c>
      <c r="B7" t="s">
        <v>132</v>
      </c>
      <c r="C7" s="148">
        <v>148567605.37</v>
      </c>
      <c r="D7" s="148">
        <v>148567605.37</v>
      </c>
      <c r="F7" t="s">
        <v>137</v>
      </c>
      <c r="G7" s="151" t="s">
        <v>132</v>
      </c>
      <c r="H7" s="157">
        <v>148567605.37</v>
      </c>
      <c r="I7" s="157">
        <v>148567605.37</v>
      </c>
      <c r="J7" s="153">
        <f t="shared" si="0"/>
        <v>3.6642637595008889E-3</v>
      </c>
    </row>
    <row r="8" spans="1:10">
      <c r="A8" t="s">
        <v>138</v>
      </c>
      <c r="B8" t="s">
        <v>132</v>
      </c>
      <c r="C8" s="148">
        <v>2497273761.0999999</v>
      </c>
      <c r="D8" s="148">
        <v>2497273761.0999999</v>
      </c>
      <c r="F8" t="s">
        <v>138</v>
      </c>
      <c r="G8" s="151" t="s">
        <v>132</v>
      </c>
      <c r="H8" s="157">
        <v>2497273761.0999999</v>
      </c>
      <c r="I8" s="157">
        <v>2497273761.0999999</v>
      </c>
      <c r="J8" s="153">
        <f t="shared" si="0"/>
        <v>6.1592631297798309E-2</v>
      </c>
    </row>
    <row r="9" spans="1:10">
      <c r="A9" t="s">
        <v>139</v>
      </c>
      <c r="B9" t="s">
        <v>132</v>
      </c>
      <c r="C9" s="148">
        <v>1022654847.02</v>
      </c>
      <c r="D9" s="148">
        <v>1022654847.02</v>
      </c>
      <c r="F9" t="s">
        <v>139</v>
      </c>
      <c r="G9" s="151" t="s">
        <v>132</v>
      </c>
      <c r="H9" s="157">
        <v>1022654847.02</v>
      </c>
      <c r="I9" s="157">
        <v>1022654847.02</v>
      </c>
      <c r="J9" s="153">
        <f t="shared" si="0"/>
        <v>2.5222706424330592E-2</v>
      </c>
    </row>
    <row r="10" spans="1:10">
      <c r="A10" t="s">
        <v>140</v>
      </c>
      <c r="B10" t="s">
        <v>132</v>
      </c>
      <c r="C10" s="148">
        <v>3096723977.1900001</v>
      </c>
      <c r="D10" s="148">
        <v>3096723977.1900001</v>
      </c>
      <c r="F10" t="s">
        <v>140</v>
      </c>
      <c r="G10" s="151" t="s">
        <v>132</v>
      </c>
      <c r="H10" s="157">
        <v>3096723977.1900001</v>
      </c>
      <c r="I10" s="157">
        <v>3096723977.1900001</v>
      </c>
      <c r="J10" s="153">
        <f t="shared" si="0"/>
        <v>7.6377440523020618E-2</v>
      </c>
    </row>
    <row r="11" spans="1:10">
      <c r="A11" t="s">
        <v>141</v>
      </c>
      <c r="B11" t="s">
        <v>132</v>
      </c>
      <c r="C11" s="148">
        <v>171765289.21000001</v>
      </c>
      <c r="D11" s="148">
        <v>171765289.21000001</v>
      </c>
      <c r="F11" t="s">
        <v>141</v>
      </c>
      <c r="G11" s="151" t="s">
        <v>132</v>
      </c>
      <c r="H11" s="157">
        <v>171765289.21000001</v>
      </c>
      <c r="I11" s="157">
        <v>171765289.21000001</v>
      </c>
      <c r="J11" s="153">
        <f t="shared" si="0"/>
        <v>4.2364102377831312E-3</v>
      </c>
    </row>
    <row r="12" spans="1:10">
      <c r="A12" t="s">
        <v>142</v>
      </c>
      <c r="B12" t="s">
        <v>132</v>
      </c>
      <c r="C12" s="148">
        <v>1772001473.28</v>
      </c>
      <c r="D12" s="148">
        <v>1772001473.28</v>
      </c>
      <c r="F12" t="s">
        <v>142</v>
      </c>
      <c r="G12" s="151" t="s">
        <v>132</v>
      </c>
      <c r="H12" s="157">
        <v>1772001473.28</v>
      </c>
      <c r="I12" s="157">
        <v>1772001473.28</v>
      </c>
      <c r="J12" s="153">
        <f t="shared" si="0"/>
        <v>4.3704552982134978E-2</v>
      </c>
    </row>
    <row r="13" spans="1:10">
      <c r="A13" t="s">
        <v>143</v>
      </c>
      <c r="B13" t="s">
        <v>132</v>
      </c>
      <c r="C13" s="148">
        <v>3373582675.27</v>
      </c>
      <c r="D13" s="148">
        <v>3373582675.27</v>
      </c>
      <c r="F13" t="s">
        <v>143</v>
      </c>
      <c r="G13" s="151" t="s">
        <v>132</v>
      </c>
      <c r="H13" s="157">
        <v>3373582675.27</v>
      </c>
      <c r="I13" s="157">
        <v>3373582675.27</v>
      </c>
      <c r="J13" s="153">
        <f t="shared" si="0"/>
        <v>8.3205869179123829E-2</v>
      </c>
    </row>
    <row r="14" spans="1:10">
      <c r="A14" t="s">
        <v>144</v>
      </c>
      <c r="B14" t="s">
        <v>144</v>
      </c>
      <c r="C14" s="148">
        <v>2668785606.0100002</v>
      </c>
      <c r="D14" s="148">
        <v>2668785606.0100002</v>
      </c>
      <c r="F14" t="s">
        <v>144</v>
      </c>
      <c r="G14" s="151" t="s">
        <v>144</v>
      </c>
      <c r="H14" s="157">
        <v>2668785606.0100002</v>
      </c>
      <c r="I14" s="157">
        <v>2668785606.0100002</v>
      </c>
      <c r="J14" s="153">
        <f t="shared" si="0"/>
        <v>6.5822790598432462E-2</v>
      </c>
    </row>
    <row r="15" spans="1:10">
      <c r="A15" t="s">
        <v>145</v>
      </c>
      <c r="B15" t="s">
        <v>132</v>
      </c>
      <c r="C15" s="148">
        <v>1403755545.2399998</v>
      </c>
      <c r="D15" s="148">
        <v>1403755545.2399998</v>
      </c>
      <c r="F15" t="s">
        <v>145</v>
      </c>
      <c r="G15" s="151" t="s">
        <v>132</v>
      </c>
      <c r="H15" s="157">
        <v>1403755545.2399998</v>
      </c>
      <c r="I15" s="157">
        <v>1403755545.2399998</v>
      </c>
      <c r="J15" s="153">
        <f t="shared" si="0"/>
        <v>3.4622154397731218E-2</v>
      </c>
    </row>
    <row r="16" spans="1:10">
      <c r="A16" t="s">
        <v>146</v>
      </c>
      <c r="B16" t="s">
        <v>144</v>
      </c>
      <c r="C16" s="148">
        <v>2227547371.6599998</v>
      </c>
      <c r="D16" s="148">
        <v>2227547371.6599998</v>
      </c>
      <c r="F16" t="s">
        <v>146</v>
      </c>
      <c r="G16" s="151" t="s">
        <v>144</v>
      </c>
      <c r="H16" s="157">
        <v>2227547371.6599998</v>
      </c>
      <c r="I16" s="157">
        <v>2227547371.6599998</v>
      </c>
      <c r="J16" s="153">
        <f t="shared" si="0"/>
        <v>5.4940113534288668E-2</v>
      </c>
    </row>
    <row r="17" spans="1:10">
      <c r="A17" t="s">
        <v>147</v>
      </c>
      <c r="B17" t="s">
        <v>132</v>
      </c>
      <c r="C17" s="148">
        <v>2906881115.3599997</v>
      </c>
      <c r="D17" s="148">
        <v>2906881115.3599997</v>
      </c>
      <c r="F17" t="s">
        <v>147</v>
      </c>
      <c r="G17" s="151" t="s">
        <v>132</v>
      </c>
      <c r="H17" s="157">
        <v>2906881115.3599997</v>
      </c>
      <c r="I17" s="157">
        <v>2906881115.3599997</v>
      </c>
      <c r="J17" s="153">
        <f t="shared" si="0"/>
        <v>7.1695165966119981E-2</v>
      </c>
    </row>
    <row r="18" spans="1:10">
      <c r="A18" t="s">
        <v>148</v>
      </c>
      <c r="B18" t="s">
        <v>132</v>
      </c>
      <c r="C18" s="148">
        <v>1011069087.25</v>
      </c>
      <c r="D18" s="148">
        <v>1011069087.25</v>
      </c>
      <c r="F18" t="s">
        <v>148</v>
      </c>
      <c r="G18" s="151" t="s">
        <v>132</v>
      </c>
      <c r="H18" s="157">
        <v>1011069087.25</v>
      </c>
      <c r="I18" s="157">
        <v>1011069087.25</v>
      </c>
      <c r="J18" s="153">
        <f t="shared" si="0"/>
        <v>2.4936955842662627E-2</v>
      </c>
    </row>
    <row r="19" spans="1:10">
      <c r="A19" t="s">
        <v>149</v>
      </c>
      <c r="B19" t="s">
        <v>132</v>
      </c>
      <c r="C19" s="148">
        <v>3520989013.3600001</v>
      </c>
      <c r="D19" s="148">
        <v>3520989013.3600001</v>
      </c>
      <c r="F19" t="s">
        <v>149</v>
      </c>
      <c r="G19" s="151" t="s">
        <v>132</v>
      </c>
      <c r="H19" s="157">
        <v>3520989013.3600001</v>
      </c>
      <c r="I19" s="157">
        <v>3520989013.3600001</v>
      </c>
      <c r="J19" s="153">
        <f t="shared" si="0"/>
        <v>8.6841491502299487E-2</v>
      </c>
    </row>
    <row r="20" spans="1:10">
      <c r="A20" t="s">
        <v>150</v>
      </c>
      <c r="B20" t="s">
        <v>132</v>
      </c>
      <c r="C20" s="148">
        <v>409640902.38999993</v>
      </c>
      <c r="D20" s="148">
        <v>409640902.38999993</v>
      </c>
      <c r="F20" t="s">
        <v>150</v>
      </c>
      <c r="G20" s="151" t="s">
        <v>132</v>
      </c>
      <c r="H20" s="157">
        <v>409640902.38999993</v>
      </c>
      <c r="I20" s="157">
        <v>409640902.38999993</v>
      </c>
      <c r="J20" s="153">
        <f t="shared" si="0"/>
        <v>1.0103362097670442E-2</v>
      </c>
    </row>
    <row r="21" spans="1:10">
      <c r="A21" t="s">
        <v>151</v>
      </c>
      <c r="B21" t="s">
        <v>132</v>
      </c>
      <c r="C21" s="148">
        <v>3003055167.9099998</v>
      </c>
      <c r="D21" s="148">
        <v>3003055167.9099998</v>
      </c>
      <c r="F21" t="s">
        <v>151</v>
      </c>
      <c r="G21" s="151" t="s">
        <v>132</v>
      </c>
      <c r="H21" s="157">
        <v>3003055167.9099998</v>
      </c>
      <c r="I21" s="157">
        <v>3003055167.9099998</v>
      </c>
      <c r="J21" s="153">
        <f t="shared" si="0"/>
        <v>7.4067197839997517E-2</v>
      </c>
    </row>
    <row r="22" spans="1:10">
      <c r="A22" t="s">
        <v>152</v>
      </c>
      <c r="B22" t="s">
        <v>132</v>
      </c>
      <c r="C22" s="148">
        <v>3487169377.3899999</v>
      </c>
      <c r="D22" s="148">
        <v>3487169377.3899999</v>
      </c>
      <c r="F22" t="s">
        <v>152</v>
      </c>
      <c r="G22" s="151" t="s">
        <v>132</v>
      </c>
      <c r="H22" s="157">
        <v>3487169377.3899999</v>
      </c>
      <c r="I22" s="157">
        <v>3487169377.3899999</v>
      </c>
      <c r="J22" s="153">
        <f t="shared" si="0"/>
        <v>8.6007365744293504E-2</v>
      </c>
    </row>
    <row r="23" spans="1:10">
      <c r="A23" t="s">
        <v>153</v>
      </c>
      <c r="B23" t="s">
        <v>144</v>
      </c>
      <c r="C23" s="148">
        <v>2038071.22</v>
      </c>
      <c r="D23" s="148">
        <v>2038071.22</v>
      </c>
      <c r="F23" t="s">
        <v>153</v>
      </c>
      <c r="G23" s="151" t="s">
        <v>144</v>
      </c>
      <c r="H23" s="157">
        <v>2038071.22</v>
      </c>
      <c r="I23" s="157">
        <v>2038071.22</v>
      </c>
      <c r="J23" s="153">
        <f t="shared" si="0"/>
        <v>5.0266883498115328E-5</v>
      </c>
    </row>
    <row r="24" spans="1:10">
      <c r="A24" t="s">
        <v>154</v>
      </c>
      <c r="B24" t="s">
        <v>132</v>
      </c>
      <c r="C24" s="148">
        <v>1789434935.2300003</v>
      </c>
      <c r="D24" s="148">
        <v>1789434935.2300003</v>
      </c>
      <c r="F24" t="s">
        <v>154</v>
      </c>
      <c r="G24" s="151" t="s">
        <v>132</v>
      </c>
      <c r="H24" s="157">
        <v>1789434935.2300003</v>
      </c>
      <c r="I24" s="157">
        <v>1789434935.2300003</v>
      </c>
      <c r="J24" s="153">
        <f t="shared" si="0"/>
        <v>4.4134530988894471E-2</v>
      </c>
    </row>
    <row r="25" spans="1:10">
      <c r="A25" t="s">
        <v>129</v>
      </c>
      <c r="C25" s="148">
        <v>40545008525.870003</v>
      </c>
      <c r="D25" s="148">
        <v>40545008525.870003</v>
      </c>
      <c r="F25" t="s">
        <v>129</v>
      </c>
      <c r="G25" s="152"/>
      <c r="H25" s="158">
        <v>40545008525.870003</v>
      </c>
      <c r="I25" s="158">
        <v>40545008525.870003</v>
      </c>
      <c r="J25" s="155"/>
    </row>
    <row r="30" spans="1:10">
      <c r="G30" s="149" t="s">
        <v>144</v>
      </c>
      <c r="H30" s="2">
        <f>SUMIF($G$2:$G$24,G30,$I$2:$I$24)</f>
        <v>4898371048.8900003</v>
      </c>
      <c r="I30" s="150">
        <f>H30/$I$25</f>
        <v>0.12081317101621926</v>
      </c>
    </row>
    <row r="31" spans="1:10">
      <c r="G31" s="149" t="s">
        <v>136</v>
      </c>
      <c r="H31" s="2">
        <f>SUMIF($G$2:$G$24,G31,$I$2:$I$24)</f>
        <v>1945243694.4199998</v>
      </c>
      <c r="I31" s="150">
        <f>H31/$I$25</f>
        <v>4.7977390192896978E-2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77BD-E3A1-4059-B31C-C203B2C680E3}">
  <dimension ref="C2:F24"/>
  <sheetViews>
    <sheetView workbookViewId="0">
      <selection activeCell="E9" sqref="E9"/>
    </sheetView>
  </sheetViews>
  <sheetFormatPr baseColWidth="10" defaultColWidth="11.42578125" defaultRowHeight="15"/>
  <cols>
    <col min="3" max="3" width="28.42578125" bestFit="1" customWidth="1"/>
    <col min="5" max="5" width="13.42578125" bestFit="1" customWidth="1"/>
  </cols>
  <sheetData>
    <row r="2" spans="3:6">
      <c r="C2" s="1" t="s">
        <v>133</v>
      </c>
      <c r="D2" t="s">
        <v>155</v>
      </c>
      <c r="E2" s="2">
        <f>+SUMIF(NOTAS!$C$163:$C$361,Hoja1!C2,NOTAS!$L$163:$L$361)</f>
        <v>0</v>
      </c>
      <c r="F2" s="4">
        <f>+E2/$E$24</f>
        <v>0</v>
      </c>
    </row>
    <row r="3" spans="3:6">
      <c r="C3" s="1" t="s">
        <v>156</v>
      </c>
      <c r="D3" t="s">
        <v>155</v>
      </c>
      <c r="E3" s="2">
        <f>+SUMIF(NOTAS!$C$163:$C$361,Hoja1!C3,NOTAS!$L$163:$L$361)</f>
        <v>0</v>
      </c>
      <c r="F3" s="4">
        <f t="shared" ref="F3:F23" si="0">+E3/$E$24</f>
        <v>0</v>
      </c>
    </row>
    <row r="4" spans="3:6">
      <c r="C4" s="1" t="s">
        <v>157</v>
      </c>
      <c r="D4" t="s">
        <v>155</v>
      </c>
      <c r="E4" s="2">
        <f>+SUMIF(NOTAS!$C$163:$C$361,Hoja1!C4,NOTAS!$L$163:$L$361)</f>
        <v>0</v>
      </c>
      <c r="F4" s="4">
        <f t="shared" si="0"/>
        <v>0</v>
      </c>
    </row>
    <row r="5" spans="3:6">
      <c r="C5" s="1" t="s">
        <v>158</v>
      </c>
      <c r="D5" t="s">
        <v>155</v>
      </c>
      <c r="E5" s="2">
        <f>+SUMIF(NOTAS!$C$163:$C$361,Hoja1!C5,NOTAS!$L$163:$L$361)</f>
        <v>0</v>
      </c>
      <c r="F5" s="4">
        <f t="shared" si="0"/>
        <v>0</v>
      </c>
    </row>
    <row r="6" spans="3:6">
      <c r="C6" s="1" t="s">
        <v>159</v>
      </c>
      <c r="D6" t="s">
        <v>155</v>
      </c>
      <c r="E6" s="2">
        <f>+SUMIF(NOTAS!$C$163:$C$361,Hoja1!C6,NOTAS!$L$163:$L$361)</f>
        <v>0</v>
      </c>
      <c r="F6" s="4">
        <f t="shared" si="0"/>
        <v>0</v>
      </c>
    </row>
    <row r="7" spans="3:6">
      <c r="C7" s="1" t="s">
        <v>160</v>
      </c>
      <c r="D7" t="s">
        <v>155</v>
      </c>
      <c r="E7" s="2">
        <f>+SUMIF(NOTAS!$C$163:$C$361,Hoja1!C7,NOTAS!$L$163:$L$361)</f>
        <v>0</v>
      </c>
      <c r="F7" s="4">
        <f t="shared" si="0"/>
        <v>0</v>
      </c>
    </row>
    <row r="8" spans="3:6">
      <c r="C8" s="1" t="s">
        <v>134</v>
      </c>
      <c r="D8" t="s">
        <v>155</v>
      </c>
      <c r="E8" s="2">
        <f>+SUMIF(NOTAS!$C$163:$C$361,Hoja1!C8,NOTAS!$L$163:$L$361)</f>
        <v>0</v>
      </c>
      <c r="F8" s="4">
        <f t="shared" si="0"/>
        <v>0</v>
      </c>
    </row>
    <row r="9" spans="3:6">
      <c r="C9" s="1" t="s">
        <v>161</v>
      </c>
      <c r="D9" t="s">
        <v>162</v>
      </c>
      <c r="E9" s="2">
        <f>+SUMIF(NOTAS!$C$163:$C$361,Hoja1!C9,NOTAS!$L$163:$L$361)</f>
        <v>0</v>
      </c>
      <c r="F9" s="4">
        <f t="shared" si="0"/>
        <v>0</v>
      </c>
    </row>
    <row r="10" spans="3:6">
      <c r="C10" s="1" t="s">
        <v>138</v>
      </c>
      <c r="D10" t="s">
        <v>155</v>
      </c>
      <c r="E10" s="2">
        <f>+SUMIF(NOTAS!$C$163:$C$361,Hoja1!C10,NOTAS!$L$163:$L$361)</f>
        <v>4128303290.9099998</v>
      </c>
      <c r="F10" s="4">
        <f t="shared" si="0"/>
        <v>0.32905767231943778</v>
      </c>
    </row>
    <row r="11" spans="3:6">
      <c r="C11" s="1" t="s">
        <v>163</v>
      </c>
      <c r="D11" t="s">
        <v>155</v>
      </c>
      <c r="E11" s="2">
        <f>+SUMIF(NOTAS!$C$163:$C$361,Hoja1!C11,NOTAS!$L$163:$L$361)</f>
        <v>0</v>
      </c>
      <c r="F11" s="4">
        <f t="shared" si="0"/>
        <v>0</v>
      </c>
    </row>
    <row r="12" spans="3:6">
      <c r="C12" s="1" t="s">
        <v>164</v>
      </c>
      <c r="D12" t="s">
        <v>155</v>
      </c>
      <c r="E12" s="2">
        <f>+SUMIF(NOTAS!$C$163:$C$361,Hoja1!C12,NOTAS!$L$163:$L$361)</f>
        <v>0</v>
      </c>
      <c r="F12" s="4">
        <f t="shared" si="0"/>
        <v>0</v>
      </c>
    </row>
    <row r="13" spans="3:6">
      <c r="C13" s="1" t="s">
        <v>165</v>
      </c>
      <c r="D13" t="s">
        <v>155</v>
      </c>
      <c r="E13" s="2">
        <f>+SUMIF(NOTAS!$C$163:$C$361,Hoja1!C13,NOTAS!$L$163:$L$361)</f>
        <v>0</v>
      </c>
      <c r="F13" s="4">
        <f t="shared" si="0"/>
        <v>0</v>
      </c>
    </row>
    <row r="14" spans="3:6">
      <c r="C14" s="1" t="s">
        <v>166</v>
      </c>
      <c r="D14" t="s">
        <v>155</v>
      </c>
      <c r="E14" s="2">
        <f>+SUMIF(NOTAS!$C$163:$C$361,Hoja1!C14,NOTAS!$L$163:$L$361)</f>
        <v>3555078722.4200001</v>
      </c>
      <c r="F14" s="4">
        <f t="shared" si="0"/>
        <v>0.2833672448164587</v>
      </c>
    </row>
    <row r="15" spans="3:6">
      <c r="C15" s="1" t="s">
        <v>144</v>
      </c>
      <c r="D15" t="s">
        <v>167</v>
      </c>
      <c r="E15" s="2">
        <f>+SUMIF(NOTAS!$C$163:$C$361,Hoja1!C15,NOTAS!$L$163:$L$361)</f>
        <v>642384639.23000002</v>
      </c>
      <c r="F15" s="4">
        <f t="shared" si="0"/>
        <v>5.1203019551451338E-2</v>
      </c>
    </row>
    <row r="16" spans="3:6">
      <c r="C16" s="1" t="s">
        <v>168</v>
      </c>
      <c r="D16" t="s">
        <v>155</v>
      </c>
      <c r="E16" s="2">
        <f>+SUMIF(NOTAS!$C$163:$C$361,Hoja1!C16,NOTAS!$L$163:$L$361)</f>
        <v>0</v>
      </c>
      <c r="F16" s="4">
        <f t="shared" si="0"/>
        <v>0</v>
      </c>
    </row>
    <row r="17" spans="3:6">
      <c r="C17" s="1" t="s">
        <v>146</v>
      </c>
      <c r="D17" t="s">
        <v>167</v>
      </c>
      <c r="E17" s="2">
        <f>+SUMIF(NOTAS!$C$163:$C$361,Hoja1!C17,NOTAS!$L$163:$L$361)</f>
        <v>4220068434.0699997</v>
      </c>
      <c r="F17" s="4">
        <f t="shared" si="0"/>
        <v>0.33637206331265224</v>
      </c>
    </row>
    <row r="18" spans="3:6">
      <c r="C18" s="1" t="s">
        <v>169</v>
      </c>
      <c r="D18" t="s">
        <v>155</v>
      </c>
      <c r="E18" s="2">
        <f>+SUMIF(NOTAS!$C$163:$C$361,Hoja1!C18,NOTAS!$L$163:$L$361)</f>
        <v>0</v>
      </c>
      <c r="F18" s="4">
        <f t="shared" si="0"/>
        <v>0</v>
      </c>
    </row>
    <row r="19" spans="3:6">
      <c r="C19" s="1" t="s">
        <v>170</v>
      </c>
      <c r="D19" t="s">
        <v>155</v>
      </c>
      <c r="E19" s="2">
        <f>+SUMIF(NOTAS!$C$163:$C$361,Hoja1!C19,NOTAS!$L$163:$L$361)</f>
        <v>0</v>
      </c>
      <c r="F19" s="4">
        <f t="shared" si="0"/>
        <v>0</v>
      </c>
    </row>
    <row r="20" spans="3:6">
      <c r="C20" s="1" t="s">
        <v>171</v>
      </c>
      <c r="D20" t="s">
        <v>155</v>
      </c>
      <c r="E20" s="2">
        <f>+SUMIF(NOTAS!$C$163:$C$361,Hoja1!C20,NOTAS!$L$163:$L$361)</f>
        <v>0</v>
      </c>
      <c r="F20" s="4">
        <f t="shared" si="0"/>
        <v>0</v>
      </c>
    </row>
    <row r="21" spans="3:6">
      <c r="C21" s="1" t="s">
        <v>172</v>
      </c>
      <c r="D21" t="s">
        <v>155</v>
      </c>
      <c r="E21" s="2">
        <f>+SUMIF(NOTAS!$C$163:$C$361,Hoja1!C21,NOTAS!$L$163:$L$361)</f>
        <v>0</v>
      </c>
      <c r="F21" s="4">
        <f t="shared" si="0"/>
        <v>0</v>
      </c>
    </row>
    <row r="22" spans="3:6">
      <c r="C22" s="1" t="s">
        <v>173</v>
      </c>
      <c r="D22" t="s">
        <v>167</v>
      </c>
      <c r="E22" s="2">
        <f>+SUMIF(NOTAS!$C$163:$C$361,Hoja1!C22,NOTAS!$L$163:$L$361)</f>
        <v>0</v>
      </c>
      <c r="F22" s="4">
        <f t="shared" si="0"/>
        <v>0</v>
      </c>
    </row>
    <row r="23" spans="3:6">
      <c r="C23" s="1" t="s">
        <v>174</v>
      </c>
      <c r="D23" t="s">
        <v>155</v>
      </c>
      <c r="E23" s="2">
        <f>+SUMIF(NOTAS!$C$163:$C$361,Hoja1!C23,NOTAS!$L$163:$L$361)</f>
        <v>0</v>
      </c>
      <c r="F23" s="4">
        <f t="shared" si="0"/>
        <v>0</v>
      </c>
    </row>
    <row r="24" spans="3:6">
      <c r="E24" s="3">
        <f>SUM(E2:E23)</f>
        <v>12545835086.629999</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SbOqtpLSdiny4izqVTVQicFGVp0iGuQWhsEjrJHW5N0=</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o0FNL9RtAU+e+mR0BgSfM+Cj3EoXJRy1IeaCKyK2Aak=</DigestValue>
    </Reference>
  </SignedInfo>
  <SignatureValue>hkdXDTJYdehOwH4Hd8eNpC/r01f/KjfJwU1WHJNIA6YM8InvW8U+ELajRQvHE3Xe6B0zLMTpUIjV
ifqGeu/W4FqGOTnNKms7PipxYVc8FlpVyqPiCkQNfPItR3wYM4EyhPFxd/2kTlwxa7TRQ2FY+pFU
c9ZE/w/u22DFyrZpAb2SgHCjvTEr5+OBJ+TdEFON0JjzRTQz0QToe+8GYXVykcSGI46OTujkcmGI
9qtHv8BW9sXPy9b9JWWrvJZYumpZMe7Yw/5KwYr96cSYB2NLyy4XcuwcOIeVDGdY9e9aehgE0GLg
JLYeK9c7p7Xe84cehNJa/WC+Eh2kBb0atpOxHQ==</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7o/rD0dthpnDm3k3ysK/4mh9CuKFqf46sj1dZJIB4LY=</DigestValue>
      </Reference>
      <Reference URI="/xl/calcChain.xml?ContentType=application/vnd.openxmlformats-officedocument.spreadsheetml.calcChain+xml">
        <DigestMethod Algorithm="http://www.w3.org/2001/04/xmlenc#sha256"/>
        <DigestValue>fb4Jeu7ssj3Gz9YKKs8mJQCiweL2revz1E/sHddd37I=</DigestValue>
      </Reference>
      <Reference URI="/xl/persons/person.xml?ContentType=application/vnd.ms-excel.person+xml">
        <DigestMethod Algorithm="http://www.w3.org/2001/04/xmlenc#sha256"/>
        <DigestValue>9ovHkOiwvcLvdfkw7//EwckcKcZS9hZ6k9INOJkQ7fQ=</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3Uvhc0Mv3xhsRCzSmWaRcOYYJRJ3p2xCoJIL3Vkxcug=</DigestValue>
      </Reference>
      <Reference URI="/xl/pivotCache/pivotCacheRecords1.xml?ContentType=application/vnd.openxmlformats-officedocument.spreadsheetml.pivotCacheRecords+xml">
        <DigestMethod Algorithm="http://www.w3.org/2001/04/xmlenc#sha256"/>
        <DigestValue>1N+6UYr8aN0NmkYoGYRB+68Hxl/Nrqac0jBo5WuZ7ws=</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eOe56F9K+SRiJO9RweOvwqhmSF8n5dLH/xt/8twpid0=</DigestValue>
      </Reference>
      <Reference URI="/xl/printerSettings/printerSettings1.bin?ContentType=application/vnd.openxmlformats-officedocument.spreadsheetml.printerSettings">
        <DigestMethod Algorithm="http://www.w3.org/2001/04/xmlenc#sha256"/>
        <DigestValue>OTS+TOgvjJ/mk1THSpUqnc0Zw4263Hy1EKFd71toAw0=</DigestValue>
      </Reference>
      <Reference URI="/xl/printerSettings/printerSettings2.bin?ContentType=application/vnd.openxmlformats-officedocument.spreadsheetml.printerSettings">
        <DigestMethod Algorithm="http://www.w3.org/2001/04/xmlenc#sha256"/>
        <DigestValue>OTS+TOgvjJ/mk1THSpUqnc0Zw4263Hy1EKFd71toAw0=</DigestValue>
      </Reference>
      <Reference URI="/xl/printerSettings/printerSettings3.bin?ContentType=application/vnd.openxmlformats-officedocument.spreadsheetml.printerSettings">
        <DigestMethod Algorithm="http://www.w3.org/2001/04/xmlenc#sha256"/>
        <DigestValue>OTS+TOgvjJ/mk1THSpUqnc0Zw4263Hy1EKFd71toAw0=</DigestValue>
      </Reference>
      <Reference URI="/xl/printerSettings/printerSettings4.bin?ContentType=application/vnd.openxmlformats-officedocument.spreadsheetml.printerSettings">
        <DigestMethod Algorithm="http://www.w3.org/2001/04/xmlenc#sha256"/>
        <DigestValue>2b9ogg66u/8uliR3r77S+hb4ioqOzWAgk9s2CVhMtgw=</DigestValue>
      </Reference>
      <Reference URI="/xl/sharedStrings.xml?ContentType=application/vnd.openxmlformats-officedocument.spreadsheetml.sharedStrings+xml">
        <DigestMethod Algorithm="http://www.w3.org/2001/04/xmlenc#sha256"/>
        <DigestValue>2SYCqIsASPHDpGMfuIw2xcJKZlRJbaPhTTx0HMiNMjY=</DigestValue>
      </Reference>
      <Reference URI="/xl/styles.xml?ContentType=application/vnd.openxmlformats-officedocument.spreadsheetml.styles+xml">
        <DigestMethod Algorithm="http://www.w3.org/2001/04/xmlenc#sha256"/>
        <DigestValue>MQV3OUS7U4VgGZxYZ8zmfEWGJPsRfDI1Gzhyd+ZCeMI=</DigestValue>
      </Reference>
      <Reference URI="/xl/theme/theme1.xml?ContentType=application/vnd.openxmlformats-officedocument.theme+xml">
        <DigestMethod Algorithm="http://www.w3.org/2001/04/xmlenc#sha256"/>
        <DigestValue>HZGzVGgBlb8TdKHWKTdHf9neJld6NxNtX99TLOInslw=</DigestValue>
      </Reference>
      <Reference URI="/xl/workbook.xml?ContentType=application/vnd.openxmlformats-officedocument.spreadsheetml.sheet.main+xml">
        <DigestMethod Algorithm="http://www.w3.org/2001/04/xmlenc#sha256"/>
        <DigestValue>Mf6d6rbSLWcQ4mq5xi+266ZmJHrxF9RzT/QBbqkIKDI=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zSzpAivZU/hP4nKSgp/yhZSCjbHQxyI7e5zEAlaWG74=</DigestValue>
      </Reference>
      <Reference URI="/xl/worksheets/sheet2.xml?ContentType=application/vnd.openxmlformats-officedocument.spreadsheetml.worksheet+xml">
        <DigestMethod Algorithm="http://www.w3.org/2001/04/xmlenc#sha256"/>
        <DigestValue>TrJd69p7MlMaJg1rzZag4egeizoSbb5URhqRJo0GdY0=</DigestValue>
      </Reference>
      <Reference URI="/xl/worksheets/sheet3.xml?ContentType=application/vnd.openxmlformats-officedocument.spreadsheetml.worksheet+xml">
        <DigestMethod Algorithm="http://www.w3.org/2001/04/xmlenc#sha256"/>
        <DigestValue>585EafAnY/tC27jpQyAgEV6A1X9fyuwI2AmT44ZEcF4=</DigestValue>
      </Reference>
      <Reference URI="/xl/worksheets/sheet4.xml?ContentType=application/vnd.openxmlformats-officedocument.spreadsheetml.worksheet+xml">
        <DigestMethod Algorithm="http://www.w3.org/2001/04/xmlenc#sha256"/>
        <DigestValue>TRuxnmbE9Hs1iJKwjFAEH9InzW7TgCLuXuuYPgqMK4Q=</DigestValue>
      </Reference>
      <Reference URI="/xl/worksheets/sheet5.xml?ContentType=application/vnd.openxmlformats-officedocument.spreadsheetml.worksheet+xml">
        <DigestMethod Algorithm="http://www.w3.org/2001/04/xmlenc#sha256"/>
        <DigestValue>NO5Mwn/gs5odGXev5tE2+XICIlMtNWkgRMSdW7b6F+o=</DigestValue>
      </Reference>
      <Reference URI="/xl/worksheets/sheet6.xml?ContentType=application/vnd.openxmlformats-officedocument.spreadsheetml.worksheet+xml">
        <DigestMethod Algorithm="http://www.w3.org/2001/04/xmlenc#sha256"/>
        <DigestValue>Mywyru5iO/8/BmBMCaxCTNBF6Jfw2XJoQb3HkSpo5HI=</DigestValue>
      </Reference>
      <Reference URI="/xl/worksheets/sheet7.xml?ContentType=application/vnd.openxmlformats-officedocument.spreadsheetml.worksheet+xml">
        <DigestMethod Algorithm="http://www.w3.org/2001/04/xmlenc#sha256"/>
        <DigestValue>v8zBOIItA5unaZ9dRXgJ2/OP5ilsgW3DkGEVvKzLb4Y=</DigestValue>
      </Reference>
    </Manifest>
    <SignatureProperties>
      <SignatureProperty Id="idSignatureTime" Target="#idPackageSignature">
        <mdssi:SignatureTime xmlns:mdssi="http://schemas.openxmlformats.org/package/2006/digital-signature">
          <mdssi:Format>YYYY-MM-DDThh:mm:ssTZD</mdssi:Format>
          <mdssi:Value>2026-08-14T19:56:44Z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2026-08-14T19:56:44Z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K6Cq4eXpVWCziUJ2lG+picHJjhTUWd+G5DaPo2co6ug=</DigestValue>
    </Reference>
    <Reference Type="http://www.w3.org/2000/09/xmldsig#Object" URI="#idOfficeObject">
      <DigestMethod Algorithm="http://www.w3.org/2001/04/xmlenc#sha256"/>
      <DigestValue>ETCibttI7xhzBcAibF5MdKaqLe7VqgR7HN+4vM46z0A=</DigestValue>
    </Reference>
    <Reference Type="http://uri.etsi.org/01903#SignedProperties" URI="#idSignedProperties">
      <Transforms>
        <Transform Algorithm="http://www.w3.org/TR/2001/REC-xml-c14n-20010315"/>
      </Transforms>
      <DigestMethod Algorithm="http://www.w3.org/2001/04/xmlenc#sha256"/>
      <DigestValue>iGZIETp8Y16CfM0bJyzbiA/8MQ66ePoRjYGUF0lAcjk=</DigestValue>
    </Reference>
  </SignedInfo>
  <SignatureValue>MJEEZs8GHSPOZE+/QMmIFBXC2AOgN4QMKjvw2PuEZltPG7uOpuMDViLBYb2ZoAcD3myR8q4+MKVu
39R2TMKv2qbZJs1Hm4kbnRZer/KjCm/Vc+LIF29Hhf8fNUuBWgmVY4m/FBJx+rFZ26UHzymm1yZq
yf/s/Nyhz8m2VbRUDjsgbaZZrxWwg4OlBCoq2HcAIOxd5ZBQRLQue0DYbJ9CQUSeI9QtaQ39z1Et
RzvJsnIDjEGLuQVwwL2y0I6bhRtYrn7J2JlR7MTy8iaAh9jWLsEECIpVqM7PxP9nwZktokKH3DSw
7BUmleNYORs/bovHTB/6Q3n7K85qtpGazrvdsA==</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7o/rD0dthpnDm3k3ysK/4mh9CuKFqf46sj1dZJIB4LY=</DigestValue>
      </Reference>
      <Reference URI="/xl/calcChain.xml?ContentType=application/vnd.openxmlformats-officedocument.spreadsheetml.calcChain+xml">
        <DigestMethod Algorithm="http://www.w3.org/2001/04/xmlenc#sha256"/>
        <DigestValue>fb4Jeu7ssj3Gz9YKKs8mJQCiweL2revz1E/sHddd37I=</DigestValue>
      </Reference>
      <Reference URI="/xl/persons/person.xml?ContentType=application/vnd.ms-excel.person+xml">
        <DigestMethod Algorithm="http://www.w3.org/2001/04/xmlenc#sha256"/>
        <DigestValue>9ovHkOiwvcLvdfkw7//EwckcKcZS9hZ6k9INOJkQ7fQ=</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3Uvhc0Mv3xhsRCzSmWaRcOYYJRJ3p2xCoJIL3Vkxcug=</DigestValue>
      </Reference>
      <Reference URI="/xl/pivotCache/pivotCacheRecords1.xml?ContentType=application/vnd.openxmlformats-officedocument.spreadsheetml.pivotCacheRecords+xml">
        <DigestMethod Algorithm="http://www.w3.org/2001/04/xmlenc#sha256"/>
        <DigestValue>1N+6UYr8aN0NmkYoGYRB+68Hxl/Nrqac0jBo5WuZ7ws=</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eOe56F9K+SRiJO9RweOvwqhmSF8n5dLH/xt/8twpid0=</DigestValue>
      </Reference>
      <Reference URI="/xl/printerSettings/printerSettings1.bin?ContentType=application/vnd.openxmlformats-officedocument.spreadsheetml.printerSettings">
        <DigestMethod Algorithm="http://www.w3.org/2001/04/xmlenc#sha256"/>
        <DigestValue>OTS+TOgvjJ/mk1THSpUqnc0Zw4263Hy1EKFd71toAw0=</DigestValue>
      </Reference>
      <Reference URI="/xl/printerSettings/printerSettings2.bin?ContentType=application/vnd.openxmlformats-officedocument.spreadsheetml.printerSettings">
        <DigestMethod Algorithm="http://www.w3.org/2001/04/xmlenc#sha256"/>
        <DigestValue>OTS+TOgvjJ/mk1THSpUqnc0Zw4263Hy1EKFd71toAw0=</DigestValue>
      </Reference>
      <Reference URI="/xl/printerSettings/printerSettings3.bin?ContentType=application/vnd.openxmlformats-officedocument.spreadsheetml.printerSettings">
        <DigestMethod Algorithm="http://www.w3.org/2001/04/xmlenc#sha256"/>
        <DigestValue>OTS+TOgvjJ/mk1THSpUqnc0Zw4263Hy1EKFd71toAw0=</DigestValue>
      </Reference>
      <Reference URI="/xl/printerSettings/printerSettings4.bin?ContentType=application/vnd.openxmlformats-officedocument.spreadsheetml.printerSettings">
        <DigestMethod Algorithm="http://www.w3.org/2001/04/xmlenc#sha256"/>
        <DigestValue>2b9ogg66u/8uliR3r77S+hb4ioqOzWAgk9s2CVhMtgw=</DigestValue>
      </Reference>
      <Reference URI="/xl/sharedStrings.xml?ContentType=application/vnd.openxmlformats-officedocument.spreadsheetml.sharedStrings+xml">
        <DigestMethod Algorithm="http://www.w3.org/2001/04/xmlenc#sha256"/>
        <DigestValue>2SYCqIsASPHDpGMfuIw2xcJKZlRJbaPhTTx0HMiNMjY=</DigestValue>
      </Reference>
      <Reference URI="/xl/styles.xml?ContentType=application/vnd.openxmlformats-officedocument.spreadsheetml.styles+xml">
        <DigestMethod Algorithm="http://www.w3.org/2001/04/xmlenc#sha256"/>
        <DigestValue>MQV3OUS7U4VgGZxYZ8zmfEWGJPsRfDI1Gzhyd+ZCeMI=</DigestValue>
      </Reference>
      <Reference URI="/xl/theme/theme1.xml?ContentType=application/vnd.openxmlformats-officedocument.theme+xml">
        <DigestMethod Algorithm="http://www.w3.org/2001/04/xmlenc#sha256"/>
        <DigestValue>HZGzVGgBlb8TdKHWKTdHf9neJld6NxNtX99TLOInslw=</DigestValue>
      </Reference>
      <Reference URI="/xl/workbook.xml?ContentType=application/vnd.openxmlformats-officedocument.spreadsheetml.sheet.main+xml">
        <DigestMethod Algorithm="http://www.w3.org/2001/04/xmlenc#sha256"/>
        <DigestValue>Mf6d6rbSLWcQ4mq5xi+266ZmJHrxF9RzT/QBbqkIKDI=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zSzpAivZU/hP4nKSgp/yhZSCjbHQxyI7e5zEAlaWG74=</DigestValue>
      </Reference>
      <Reference URI="/xl/worksheets/sheet2.xml?ContentType=application/vnd.openxmlformats-officedocument.spreadsheetml.worksheet+xml">
        <DigestMethod Algorithm="http://www.w3.org/2001/04/xmlenc#sha256"/>
        <DigestValue>TrJd69p7MlMaJg1rzZag4egeizoSbb5URhqRJo0GdY0=</DigestValue>
      </Reference>
      <Reference URI="/xl/worksheets/sheet3.xml?ContentType=application/vnd.openxmlformats-officedocument.spreadsheetml.worksheet+xml">
        <DigestMethod Algorithm="http://www.w3.org/2001/04/xmlenc#sha256"/>
        <DigestValue>585EafAnY/tC27jpQyAgEV6A1X9fyuwI2AmT44ZEcF4=</DigestValue>
      </Reference>
      <Reference URI="/xl/worksheets/sheet4.xml?ContentType=application/vnd.openxmlformats-officedocument.spreadsheetml.worksheet+xml">
        <DigestMethod Algorithm="http://www.w3.org/2001/04/xmlenc#sha256"/>
        <DigestValue>TRuxnmbE9Hs1iJKwjFAEH9InzW7TgCLuXuuYPgqMK4Q=</DigestValue>
      </Reference>
      <Reference URI="/xl/worksheets/sheet5.xml?ContentType=application/vnd.openxmlformats-officedocument.spreadsheetml.worksheet+xml">
        <DigestMethod Algorithm="http://www.w3.org/2001/04/xmlenc#sha256"/>
        <DigestValue>NO5Mwn/gs5odGXev5tE2+XICIlMtNWkgRMSdW7b6F+o=</DigestValue>
      </Reference>
      <Reference URI="/xl/worksheets/sheet6.xml?ContentType=application/vnd.openxmlformats-officedocument.spreadsheetml.worksheet+xml">
        <DigestMethod Algorithm="http://www.w3.org/2001/04/xmlenc#sha256"/>
        <DigestValue>Mywyru5iO/8/BmBMCaxCTNBF6Jfw2XJoQb3HkSpo5HI=</DigestValue>
      </Reference>
      <Reference URI="/xl/worksheets/sheet7.xml?ContentType=application/vnd.openxmlformats-officedocument.spreadsheetml.worksheet+xml">
        <DigestMethod Algorithm="http://www.w3.org/2001/04/xmlenc#sha256"/>
        <DigestValue>v8zBOIItA5unaZ9dRXgJ2/OP5ilsgW3DkGEVvKzLb4Y=</DigestValue>
      </Reference>
    </Manifest>
    <SignatureProperties>
      <SignatureProperty Id="idSignatureTime" Target="#idPackageSignature">
        <mdssi:SignatureTime xmlns:mdssi="http://schemas.openxmlformats.org/package/2006/digital-signature">
          <mdssi:Format>YYYY-MM-DDThh:mm:ssTZD</mdssi:Format>
          <mdssi:Value>2026-08-14T20:11:14Z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2026-08-14T20:11:14Z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_Flow_SignoffStatus xmlns="50cd21ce-157e-4cef-a9e1-719e8f6c805e" xsi:nil="true"/>
    <Hoa xmlns="50cd21ce-157e-4cef-a9e1-719e8f6c805e" xsi:nil="true"/>
    <Cantidaddeitem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documentManagement>
</p:properties>
</file>

<file path=customXml/itemProps1.xml><?xml version="1.0" encoding="utf-8"?>
<ds:datastoreItem xmlns:ds="http://schemas.openxmlformats.org/officeDocument/2006/customXml" ds:itemID="{9392E927-90A2-49BF-BA0B-2FD08741FB30}">
  <ds:schemaRefs>
    <ds:schemaRef ds:uri="http://schemas.microsoft.com/sharepoint/v3/contenttype/forms"/>
  </ds:schemaRefs>
</ds:datastoreItem>
</file>

<file path=customXml/itemProps2.xml><?xml version="1.0" encoding="utf-8"?>
<ds:datastoreItem xmlns:ds="http://schemas.openxmlformats.org/officeDocument/2006/customXml" ds:itemID="{9FBF602E-1E66-4C8A-8F2A-C029CBA61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D2BE13-D01F-4B16-9C4E-A306D6378C15}">
  <ds:schemaRefs>
    <ds:schemaRef ds:uri="http://schemas.microsoft.com/office/2006/metadata/properties"/>
    <ds:schemaRef ds:uri="http://www.w3.org/XML/1998/namespace"/>
    <ds:schemaRef ds:uri="http://purl.org/dc/elements/1.1/"/>
    <ds:schemaRef ds:uri="http://schemas.microsoft.com/office/2006/documentManagement/types"/>
    <ds:schemaRef ds:uri="http://purl.org/dc/dcmitype/"/>
    <ds:schemaRef ds:uri="e22f4d1c-4a35-40b6-96d5-1a9c7e49af38"/>
    <ds:schemaRef ds:uri="http://purl.org/dc/terms/"/>
    <ds:schemaRef ds:uri="http://schemas.microsoft.com/office/infopath/2007/PartnerControls"/>
    <ds:schemaRef ds:uri="http://schemas.openxmlformats.org/package/2006/metadata/core-properties"/>
    <ds:schemaRef ds:uri="50cd21ce-157e-4cef-a9e1-719e8f6c80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EAN</vt:lpstr>
      <vt:lpstr>EIE</vt:lpstr>
      <vt:lpstr>EVAN</vt:lpstr>
      <vt:lpstr>EFE</vt:lpstr>
      <vt:lpstr>NOTAS</vt:lpstr>
      <vt:lpstr>Hoja3</vt:lpstr>
      <vt:lpstr>Hoja1</vt:lpstr>
      <vt:lpstr>NOTAS!OLE_LINK2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2026-08-13T14:44:11Z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