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pivotTables/pivotTable1.xml" ContentType="application/vnd.openxmlformats-officedocument.spreadsheetml.pivotTable+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customXml/itemProps1.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hidePivotFieldList="1"/>
  <xr:revisionPtr revIDLastSave="166" documentId="10_ncr:200_{2541DFD9-D27A-4292-BCED-8B0EE0D03AA5}" xr6:coauthVersionLast="47" xr6:coauthVersionMax="47" xr10:uidLastSave="{40E1F3B7-6B7D-415B-B67D-1D0764D113BB}"/>
  <bookViews>
    <workbookView xWindow="-108" yWindow="-108" windowWidth="23256" windowHeight="13896" tabRatio="715" activeTab="4" xr2:uid="{00000000-000D-0000-FFFF-FFFF00000000}"/>
  </bookViews>
  <sheets>
    <sheet name="EAN" sheetId="14" r:id="rId1"/>
    <sheet name="EIE" sheetId="16" r:id="rId2"/>
    <sheet name="EVAN" sheetId="19" r:id="rId3"/>
    <sheet name="EFE" sheetId="20" r:id="rId4"/>
    <sheet name="NOTAS" sheetId="21" r:id="rId5"/>
    <sheet name="Hoja1" sheetId="22" state="hidden" r:id="rId6"/>
  </sheets>
  <definedNames>
    <definedName name="_xlnm._FilterDatabase" localSheetId="4" hidden="1">NOTAS!$A$132:$P$141</definedName>
  </definedNames>
  <calcPr calcId="191028"/>
  <pivotCaches>
    <pivotCache cacheId="142"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113" i="21" l="1"/>
  <c r="C101" i="21"/>
  <c r="B2" i="19"/>
  <c r="B2" i="16"/>
  <c r="B126" i="21"/>
  <c r="C64" i="21" l="1"/>
  <c r="C17" i="14"/>
  <c r="B2" i="20"/>
  <c r="B2" i="21" s="1"/>
  <c r="C119" i="21" l="1"/>
  <c r="D86" i="21"/>
  <c r="C7" i="16" l="1"/>
  <c r="M32" i="22" l="1"/>
  <c r="M31" i="22"/>
  <c r="M30" i="22"/>
  <c r="M29" i="22"/>
  <c r="M28" i="22"/>
  <c r="M27" i="22"/>
  <c r="M26" i="22"/>
  <c r="M25" i="22"/>
  <c r="M24" i="22"/>
  <c r="M23" i="22"/>
  <c r="M22" i="22"/>
  <c r="M21" i="22"/>
  <c r="M20" i="22"/>
  <c r="M19" i="22"/>
  <c r="M18" i="22"/>
  <c r="M17" i="22"/>
  <c r="M16" i="22"/>
  <c r="M15" i="22"/>
  <c r="M14" i="22"/>
  <c r="M13" i="22"/>
  <c r="M12" i="22"/>
  <c r="M11" i="22"/>
  <c r="M10" i="22"/>
  <c r="M9" i="22"/>
  <c r="M8" i="22"/>
  <c r="M7" i="22"/>
  <c r="M6" i="22"/>
  <c r="M5" i="22"/>
  <c r="M4" i="22"/>
  <c r="M3" i="22"/>
  <c r="J37" i="22"/>
  <c r="K37" i="22" s="1"/>
  <c r="J36" i="22"/>
  <c r="K36" i="22" s="1"/>
  <c r="D33" i="22"/>
  <c r="C33" i="22"/>
  <c r="C13" i="19" l="1"/>
  <c r="M141" i="21" l="1"/>
  <c r="L141" i="21"/>
  <c r="K141" i="21"/>
  <c r="J141" i="21"/>
  <c r="C11" i="16" l="1"/>
  <c r="C102" i="21"/>
  <c r="B128" i="21" l="1"/>
  <c r="C114" i="21" l="1"/>
  <c r="C16" i="16" l="1"/>
  <c r="E8" i="19" l="1"/>
  <c r="B4" i="16" l="1"/>
  <c r="B4" i="20" l="1"/>
  <c r="B4" i="19"/>
  <c r="C12" i="14"/>
  <c r="C18" i="14" s="1"/>
  <c r="C18" i="20" l="1"/>
  <c r="C7" i="20" l="1"/>
  <c r="C22" i="20" l="1"/>
  <c r="C24" i="20" s="1"/>
  <c r="D85" i="21" l="1"/>
  <c r="C100" i="21" s="1"/>
  <c r="C112" i="21" l="1"/>
  <c r="C118" i="21" s="1"/>
  <c r="C17" i="16" l="1"/>
  <c r="E14" i="19" s="1"/>
  <c r="C120" i="21"/>
  <c r="D87" i="21"/>
  <c r="D13" i="19" l="1"/>
  <c r="C19" i="14" l="1"/>
</calcChain>
</file>

<file path=xl/sharedStrings.xml><?xml version="1.0" encoding="utf-8"?>
<sst xmlns="http://schemas.openxmlformats.org/spreadsheetml/2006/main" count="324" uniqueCount="175">
  <si>
    <t>ESTADO DEL ACTIVO NETO</t>
  </si>
  <si>
    <t>ESTADO DE VARIACIÓN DEL ACTIVO NETO</t>
  </si>
  <si>
    <t>ESTADO DE FLUJO DE EFECTIVO</t>
  </si>
  <si>
    <t>NOTAS A LOS ESTADOS FINANCIEROS</t>
  </si>
  <si>
    <t>ACTIVO</t>
  </si>
  <si>
    <r>
      <t xml:space="preserve">Disponibilidades </t>
    </r>
    <r>
      <rPr>
        <b/>
        <sz val="11"/>
        <color rgb="FF000000"/>
        <rFont val="Gantari"/>
      </rPr>
      <t>(Nota 4.1)</t>
    </r>
  </si>
  <si>
    <r>
      <t xml:space="preserve">Cuentas por Cobrar </t>
    </r>
    <r>
      <rPr>
        <b/>
        <sz val="11"/>
        <color rgb="FF000000"/>
        <rFont val="Gantari"/>
      </rPr>
      <t>(Nota 4.2)</t>
    </r>
  </si>
  <si>
    <t>TOTAL ACTIVO BRUTO</t>
  </si>
  <si>
    <t>PASIVO</t>
  </si>
  <si>
    <r>
      <t xml:space="preserve">Acreedores por Operaciones </t>
    </r>
    <r>
      <rPr>
        <b/>
        <sz val="11"/>
        <color rgb="FF000000"/>
        <rFont val="Gantari"/>
      </rPr>
      <t>(Nota 4.3)</t>
    </r>
  </si>
  <si>
    <r>
      <t xml:space="preserve">Comisiones a pagar a la administradora </t>
    </r>
    <r>
      <rPr>
        <b/>
        <sz val="11"/>
        <color rgb="FF000000"/>
        <rFont val="Gantari"/>
      </rPr>
      <t>(Nota 4.4)</t>
    </r>
  </si>
  <si>
    <t xml:space="preserve">Rescates a pagar </t>
  </si>
  <si>
    <t>TOTAL PASIVO</t>
  </si>
  <si>
    <t xml:space="preserve">TOTAL ACTIVO NETO </t>
  </si>
  <si>
    <t>CUOTAS PARTES EN CIRCULACIÓN</t>
  </si>
  <si>
    <t xml:space="preserve">VALOR CUOTA PARTE AL CIERRE </t>
  </si>
  <si>
    <t>ESTADO DE INGRESOS Y EGRESOS</t>
  </si>
  <si>
    <t>INGRESO</t>
  </si>
  <si>
    <r>
      <t xml:space="preserve">Resultado por tenencia de inversiones </t>
    </r>
    <r>
      <rPr>
        <b/>
        <sz val="11"/>
        <color theme="1"/>
        <rFont val="Gantari"/>
      </rPr>
      <t>(Nota 4.5)</t>
    </r>
  </si>
  <si>
    <t>Intereses vencimientos de cupones</t>
  </si>
  <si>
    <t>TOTAL INGRESOS</t>
  </si>
  <si>
    <t>EGRESOS</t>
  </si>
  <si>
    <t>Comisión por Administración</t>
  </si>
  <si>
    <t>Intereses Op Repo</t>
  </si>
  <si>
    <t>TOTAL EGRESOS</t>
  </si>
  <si>
    <t>RESULTADO DEL EJERCICIO</t>
  </si>
  <si>
    <t>CUENTA</t>
  </si>
  <si>
    <t>APORTANTES</t>
  </si>
  <si>
    <t>RESULTADO</t>
  </si>
  <si>
    <t>SALDO AL INICIO</t>
  </si>
  <si>
    <t>MOVIMIENTO DEL PERÍODO</t>
  </si>
  <si>
    <t>Suscripciones</t>
  </si>
  <si>
    <t>Rescates</t>
  </si>
  <si>
    <t>Resultado del período</t>
  </si>
  <si>
    <t>SALDO AL FINAL DEL PERÍODO</t>
  </si>
  <si>
    <t>CONCEPTO</t>
  </si>
  <si>
    <t>Efectivo al inicio del periodo</t>
  </si>
  <si>
    <t>Causas de las variaciones del efectivo</t>
  </si>
  <si>
    <t>Actividades Operativas</t>
  </si>
  <si>
    <t>Ganancia ordinaria del período</t>
  </si>
  <si>
    <t>Contratos en Reporto</t>
  </si>
  <si>
    <t>Cambios en activos y pasivos operativos</t>
  </si>
  <si>
    <t>Compra de Instrumentos</t>
  </si>
  <si>
    <t>Comisiones pagadas</t>
  </si>
  <si>
    <t>Vencimiento de Instrumentos</t>
  </si>
  <si>
    <t>Ventas de Instrumentos</t>
  </si>
  <si>
    <t>Flujo neto de efectivo generado por actividades operativas</t>
  </si>
  <si>
    <t>Actividades de financiación</t>
  </si>
  <si>
    <t xml:space="preserve">Rescates </t>
  </si>
  <si>
    <t>Flujo neto de efectivo generado por (utilizado) en actividades de financiación</t>
  </si>
  <si>
    <t>Saldo Final de efectivo</t>
  </si>
  <si>
    <t>1) Información Básica del Fondo</t>
  </si>
  <si>
    <t>2) Información sobre la Administradora</t>
  </si>
  <si>
    <t xml:space="preserve">    2.1) Información General</t>
  </si>
  <si>
    <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</si>
  <si>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 xml:space="preserve">    2.2) Entidad encargada de la Custodia</t>
  </si>
  <si>
    <t>Cadiem AFPISA, es la encargada de la custodia de activos del Fondo. Todos los títulos físicos son resguardados en la Caja de Valores del Paraguay.</t>
  </si>
  <si>
    <t>3) Criterios Contables Aplicados</t>
  </si>
  <si>
    <t>Los estados financieros se han preparado de acuerdo con normas contables y criterios de valuación dictados por la Superintendencia de Valores y con normas de información financiera vigentes en el Paraguay dictadas por el Consejo de Contadores Públicos del Paraguay.</t>
  </si>
  <si>
    <t>No se incurrió en ningún cambio de procedimientos en la aplicación contable y/o estimación contable en referencia a los Estados Contables anteriores al presente.</t>
  </si>
  <si>
    <t>La valorización de las inversiones aplicadas en el fondo están constituidas por el valor de compra más el devengado a la fecha de cada periodo informado.</t>
  </si>
  <si>
    <t>La entidad aplica el principio de lo devengado para el reconocimiento de los ingresos y la imputación de costos.</t>
  </si>
  <si>
    <t>Los resultados por ajuste de precio o venta de inversiones sobre la par, si hubieran, se reconocen como ingresos extraordinarios.</t>
  </si>
  <si>
    <t>Tipo de cambio comprador</t>
  </si>
  <si>
    <t xml:space="preserve">Tipo de cambio vendedor       </t>
  </si>
  <si>
    <t>a) Posición en Moneda Extranjera:</t>
  </si>
  <si>
    <t>b) Diferencia de Cambio en Moneda Extranjera:</t>
  </si>
  <si>
    <t>TOTAL</t>
  </si>
  <si>
    <t>_Información Estadística</t>
  </si>
  <si>
    <t>MES</t>
  </si>
  <si>
    <t>VALOR CUOTA</t>
  </si>
  <si>
    <t>PATRIMONIO NETO DEL FONDO</t>
  </si>
  <si>
    <t>N° DE PARTICIPES</t>
  </si>
  <si>
    <t>4) Composición de las Cuentas</t>
  </si>
  <si>
    <r>
      <t xml:space="preserve">    </t>
    </r>
    <r>
      <rPr>
        <b/>
        <sz val="11"/>
        <color theme="1"/>
        <rFont val="Gantari"/>
      </rPr>
      <t xml:space="preserve">4.1) </t>
    </r>
    <r>
      <rPr>
        <b/>
        <u/>
        <sz val="11"/>
        <color theme="1"/>
        <rFont val="Gantari"/>
      </rPr>
      <t>Disponibilidades:</t>
    </r>
    <r>
      <rPr>
        <sz val="11"/>
        <color theme="1"/>
        <rFont val="Gantari"/>
      </rPr>
      <t xml:space="preserve"> Esta cuenta esta compuesta por los saldos en los bancos a la fecha de estos estados financieros</t>
    </r>
  </si>
  <si>
    <t>CUENTAS</t>
  </si>
  <si>
    <t>Banco GNB</t>
  </si>
  <si>
    <r>
      <t xml:space="preserve">    </t>
    </r>
    <r>
      <rPr>
        <b/>
        <sz val="11"/>
        <color theme="1"/>
        <rFont val="Gantari"/>
      </rPr>
      <t xml:space="preserve">4.4) </t>
    </r>
    <r>
      <rPr>
        <b/>
        <u/>
        <sz val="11"/>
        <color theme="1"/>
        <rFont val="Gantari"/>
      </rPr>
      <t>Comisión a Pagar a la Administradora</t>
    </r>
    <r>
      <rPr>
        <u/>
        <sz val="11"/>
        <color theme="1"/>
        <rFont val="Gantari"/>
      </rPr>
      <t>:</t>
    </r>
    <r>
      <rPr>
        <sz val="11"/>
        <color theme="1"/>
        <rFont val="Gantari"/>
      </rPr>
      <t xml:space="preserve"> Esta compuesta por los saldos de las comisiones por administración del fondo del mes.</t>
    </r>
  </si>
  <si>
    <t>Resultado por Tenencia</t>
  </si>
  <si>
    <t>ANEXO I</t>
  </si>
  <si>
    <t>COMPOSICION DE LAS INVERSIONES DEL FONDO</t>
  </si>
  <si>
    <t>Instrumento</t>
  </si>
  <si>
    <t>Emisor</t>
  </si>
  <si>
    <t>Grupo</t>
  </si>
  <si>
    <t>Sector</t>
  </si>
  <si>
    <t>País</t>
  </si>
  <si>
    <t>Fecha
Compra</t>
  </si>
  <si>
    <t>Fecha
 Vto.</t>
  </si>
  <si>
    <t>Moneda</t>
  </si>
  <si>
    <t>Monto</t>
  </si>
  <si>
    <t>Val. Compra</t>
  </si>
  <si>
    <t>Val. Contable</t>
  </si>
  <si>
    <t>Val. Nominal</t>
  </si>
  <si>
    <t>% 
Precio 
de 
Mercado</t>
  </si>
  <si>
    <t>Estado</t>
  </si>
  <si>
    <t>PYG</t>
  </si>
  <si>
    <t>Alamo S.A.</t>
  </si>
  <si>
    <t>CDA</t>
  </si>
  <si>
    <t>BONOS FINANCIEROS</t>
  </si>
  <si>
    <t>Biotec del Paraguay S.A.</t>
  </si>
  <si>
    <t>Electroban S.A.E.C.A.</t>
  </si>
  <si>
    <t>Estelar S.A.E.</t>
  </si>
  <si>
    <t>Financiera FIC S.A.E.C.A.</t>
  </si>
  <si>
    <t>BONOS SUBORDINADOS</t>
  </si>
  <si>
    <t>Financiera Paraguayo Japonesa S.A.E.C.A.</t>
  </si>
  <si>
    <t>REPO</t>
  </si>
  <si>
    <t>Gas Corona S.A.E.C.A.</t>
  </si>
  <si>
    <t>Grupo Vazquez S.A.E.</t>
  </si>
  <si>
    <t>Imperial S.A.E.</t>
  </si>
  <si>
    <t>Index S.A.C.I.</t>
  </si>
  <si>
    <t>ITTI S.A.E.C.A.</t>
  </si>
  <si>
    <t>Izaguirre Barrail Inversora S.A.E.C.A.</t>
  </si>
  <si>
    <t>Kurosu Y Cia. S.A.</t>
  </si>
  <si>
    <t>S.A.C.I. H. Petersen</t>
  </si>
  <si>
    <t>Sersa S.A.E.C.A.</t>
  </si>
  <si>
    <t>Solar Banco S.A.E.</t>
  </si>
  <si>
    <t>Sudameris Bank S.A.E.C.A.</t>
  </si>
  <si>
    <t>Tu Financiera S.A.E.C.A.</t>
  </si>
  <si>
    <t>UENO BANK S.A.</t>
  </si>
  <si>
    <t>Zeta Banco S.A.E.C.A.</t>
  </si>
  <si>
    <t>Financiero</t>
  </si>
  <si>
    <t>ENERSUR S.A.</t>
  </si>
  <si>
    <t>A la fecha del presente informe no se cuenta con saldos que reportar</t>
  </si>
  <si>
    <r>
      <t xml:space="preserve">Otros Ingresos </t>
    </r>
    <r>
      <rPr>
        <b/>
        <sz val="11"/>
        <color theme="1"/>
        <rFont val="Gantari"/>
      </rPr>
      <t>(Nota 4.6)</t>
    </r>
  </si>
  <si>
    <r>
      <t xml:space="preserve">Otros Egresos </t>
    </r>
    <r>
      <rPr>
        <b/>
        <sz val="11"/>
        <color theme="1"/>
        <rFont val="Gantari"/>
      </rPr>
      <t>(Nota 4.6)</t>
    </r>
  </si>
  <si>
    <t>Las 4 Notas y el Anexo I que acompañan son parte integrante de estos Estados Financieros</t>
  </si>
  <si>
    <t>Las 4 Notas, y el Anexo I que acompañan son parte integrante de estos Estados Financieros</t>
  </si>
  <si>
    <r>
      <t xml:space="preserve">    </t>
    </r>
    <r>
      <rPr>
        <b/>
        <sz val="11"/>
        <color theme="1"/>
        <rFont val="Gantari"/>
      </rPr>
      <t xml:space="preserve">4.5) </t>
    </r>
    <r>
      <rPr>
        <b/>
        <u/>
        <sz val="11"/>
        <color theme="1"/>
        <rFont val="Gantari"/>
      </rPr>
      <t>Resultado por Tenencia de Inversiones</t>
    </r>
    <r>
      <rPr>
        <u/>
        <sz val="11"/>
        <color theme="1"/>
        <rFont val="Gantari"/>
      </rPr>
      <t>:</t>
    </r>
    <r>
      <rPr>
        <sz val="11"/>
        <color theme="1"/>
        <rFont val="Gantari"/>
      </rPr>
      <t xml:space="preserve"> Esta cuenta se compone por el rendimiento de las inversiones de títulos dentro del periodo.</t>
    </r>
  </si>
  <si>
    <t>TOTAL DE LAS INVERSIONES</t>
  </si>
  <si>
    <t>c) Gastos Operacionales y comisión de la Sociedad Administradora:</t>
  </si>
  <si>
    <r>
      <t>Comisión por Administración (</t>
    </r>
    <r>
      <rPr>
        <b/>
        <sz val="11"/>
        <color theme="1"/>
        <rFont val="Gantari"/>
      </rPr>
      <t>Nota 3.C)</t>
    </r>
  </si>
  <si>
    <t>Tipo de cambio BCP</t>
  </si>
  <si>
    <t>Intereses devengados</t>
  </si>
  <si>
    <t>Grupo Cartes Montaña</t>
  </si>
  <si>
    <t>TOTAL 31/12/2025</t>
  </si>
  <si>
    <t>Banco Basa S.A.</t>
  </si>
  <si>
    <t>Banco ItaÃº Paraguay S.A.</t>
  </si>
  <si>
    <t>Cementos ConcepciÃ³n S.A.E.</t>
  </si>
  <si>
    <t>FrigorÃ­fico ConcepciÃ³n S.A.</t>
  </si>
  <si>
    <t>Grupo Vazquez</t>
  </si>
  <si>
    <t>Banco GNB Paraguay S.A.</t>
  </si>
  <si>
    <t>Comfar S.A.E.C.A.</t>
  </si>
  <si>
    <t>Emsa Inmobiliaria SA</t>
  </si>
  <si>
    <t>Quimisur S.A.E.C.A.</t>
  </si>
  <si>
    <t>Telecel S.A.E.</t>
  </si>
  <si>
    <t>Tipo de cambio único</t>
  </si>
  <si>
    <t>Total general</t>
  </si>
  <si>
    <t>Suma de Val. Contable</t>
  </si>
  <si>
    <t>%</t>
  </si>
  <si>
    <t>(en blanco)</t>
  </si>
  <si>
    <r>
      <t xml:space="preserve">Inversiones </t>
    </r>
    <r>
      <rPr>
        <b/>
        <sz val="11"/>
        <rFont val="Gantari"/>
      </rPr>
      <t>Anexo I</t>
    </r>
  </si>
  <si>
    <t>TOTAL 30/06/2026</t>
  </si>
  <si>
    <t>El período que cubre los Estados Contables es del 01 de enero al 30 de Junio del 2026.</t>
  </si>
  <si>
    <t>Las partidas de activos y pasivos denominadas en moneda extranjera fueron valuadas al tipo de cambio de cierre, utilizando la cotización referencial mensual publicada por el Banco Central del Paraguay (BCP), de conformidad con lo establecido en la Resolución SV.SG. N.º 00003/2024.</t>
  </si>
  <si>
    <r>
      <t xml:space="preserve">La comisión de administración podria alcanzar hasta el 3,30% anual </t>
    </r>
    <r>
      <rPr>
        <b/>
        <sz val="11"/>
        <color theme="1"/>
        <rFont val="Gantari"/>
      </rPr>
      <t>IVA incluido</t>
    </r>
    <r>
      <rPr>
        <sz val="11"/>
        <color theme="1"/>
        <rFont val="Gantari"/>
      </rPr>
      <t>. Esta comisión se calcula diariamente de los fondos bajo manejo y se pagan mensualmente a la administradora, generalmente el primer día hábil siguiente al cierre del mes anterior.</t>
    </r>
  </si>
  <si>
    <t>Junio</t>
  </si>
  <si>
    <t>2do. TRIMESTRE</t>
  </si>
  <si>
    <t>Banco Nacional de Fomento</t>
  </si>
  <si>
    <t>Correspondiente al 30/06/2026</t>
  </si>
  <si>
    <t>BONOS</t>
  </si>
  <si>
    <t>Banco Continental S.A.E.C.A.</t>
  </si>
  <si>
    <t>Quimisur SAECA</t>
  </si>
  <si>
    <t>Comercial</t>
  </si>
  <si>
    <t>La moneda funcional del Fondo es el dólar estadounidense (USD), en la cual se realizan la totalidad de sus operaciones.
En consecuencia, al cierre del ejercicio, el Fondo no mantiene activos ni pasivos denominados en monedas distintas a su moneda funcional, por lo que no presenta exposición al riesgo de tipo de cambio.</t>
  </si>
  <si>
    <t>La moneda funcional del Fondo es el dólar estadounidense (USD), en la cual se encuentran denominados la totalidad de sus activos, pasivos y operaciones. En consecuencia, durante el ejercicio no se generaron resultados por diferencias de cambio, dado que el Fondo no mantiene partidas monetarias en monedas distintas a su moneda funcional.</t>
  </si>
  <si>
    <t>(DOLARES)</t>
  </si>
  <si>
    <t>En USD.</t>
  </si>
  <si>
    <t>El informe corresponde al Fondo Mutuo Proyeccion Dólares, por ende las operaciones están realizadas exclusivamente en moneda local.</t>
  </si>
  <si>
    <t>FONDO MUTUO PROYECCION DÓLARES</t>
  </si>
  <si>
    <t>LA ADMINISTRADORA será responsable de la administración del FONDO MUTUO PROYECCIÓN DÓLARES (en adelante, el FONDO), inscripto en el Registro del Mercado de Valores de la Superintendencia de Valores del Banco Central del Paraguay, conforme al Certificado de Registro SIV N.º FM_03_12052026, de fecha 12 de mayo de 2026, y se regirá por el presente Reglamento Interno o de Gestión y por las disposiciones legales y reglamentarias vigentes aplicables.
El objeto del FONDO MUTUO PROYECCIÓN DÓLARES es invertir principalmente en instrumentos de deuda emitidos por emisores nacionales, de conformidad con la política de inversión establecida en el presente Reglamento Interno.
El FONDO está dirigido a personas físicas y jurídicas cuyo horizonte de inversión sea compatible con su política de inversión y que deseen invertir indirectamente en una cartera diversificada de instrumentos de deuda.
El riesgo asumido por los inversionistas estará determinado por la naturaleza de los activos que integren la cartera del FONDO, de acuerdo con la política de inversiones y los criterios de diversificación establecidos en este Reglamento Interno.</t>
  </si>
  <si>
    <r>
      <t xml:space="preserve">    </t>
    </r>
    <r>
      <rPr>
        <b/>
        <sz val="11"/>
        <color theme="1"/>
        <rFont val="Gantari"/>
      </rPr>
      <t xml:space="preserve">4.3) </t>
    </r>
    <r>
      <rPr>
        <b/>
        <u/>
        <sz val="11"/>
        <color theme="1"/>
        <rFont val="Gantari"/>
      </rPr>
      <t>Acreedores por Operación:</t>
    </r>
    <r>
      <rPr>
        <sz val="11"/>
        <color theme="1"/>
        <rFont val="Gantari"/>
      </rPr>
      <t xml:space="preserve"> </t>
    </r>
  </si>
  <si>
    <t>A la fecha del presente informe no se cuenta con saldos que reportar.</t>
  </si>
  <si>
    <r>
      <rPr>
        <b/>
        <sz val="11"/>
        <color theme="1"/>
        <rFont val="Gantari"/>
      </rPr>
      <t xml:space="preserve">    4.2) </t>
    </r>
    <r>
      <rPr>
        <b/>
        <u val="singleAccounting"/>
        <sz val="11"/>
        <color theme="1"/>
        <rFont val="Gantari"/>
      </rPr>
      <t xml:space="preserve">Cuentas por cobrar: </t>
    </r>
  </si>
  <si>
    <t>Hasta la fecha, la cartera está compuesta por el siguiente saldo, valorizado al costo histórico mas el devengado. La exposición por grupo de empresas se detalla de la siguiente manera: Grupo Cartes Montaña con un 9,95% con relación al Patrimonio Total del Fondo.</t>
  </si>
  <si>
    <t>Paraguay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</si>
</sst>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64" formatCode="_ * #,##0.000000_ ;_ * \-#,##0.000000_ ;_ * &quot;-&quot;_ ;_ @_ "/>
    <numFmt numFmtId="165" formatCode="_ * #,##0.00_ ;_ * \-#,##0.00_ ;_ * &quot;-&quot;_ ;_ @_ "/>
    <numFmt numFmtId="166" formatCode="_(* #,##0.00_);_(* \(#,##0.00\);_(* &quot;-&quot;??_);_(@_)"/>
    <numFmt numFmtId="167" formatCode="_(* #,##0.00_);_(* \(#,##0.00\);_(* &quot;-&quot;_);_(@_)"/>
    <numFmt numFmtId="168" formatCode="_(* #,##0_);_(* \(#,##0\);_(* &quot;-&quot;_);_(@_)"/>
    <numFmt numFmtId="169" formatCode="_ * #,##0.0000000_ ;_ * \-#,##0.0000000_ ;_ * &quot;-&quot;_ ;_ @_ "/>
  </numFmts>
  <fonts count="25" x14ac:knownFonts="1">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11"/>
      <color theme="1"/>
      <name val="Gantari"/>
    </font>
    <font>
      <u/>
      <sz val="11"/>
      <color theme="10"/>
      <name val="Gantari"/>
    </font>
    <font>
      <sz val="11"/>
      <name val="Gantari"/>
    </font>
    <font>
      <b/>
      <sz val="11"/>
      <name val="Gantari"/>
    </font>
    <font>
      <b/>
      <sz val="11"/>
      <color indexed="72"/>
      <name val="Gantari"/>
    </font>
    <font>
      <b/>
      <sz val="11"/>
      <color indexed="8"/>
      <name val="Gantari"/>
    </font>
    <font>
      <sz val="11"/>
      <color indexed="8"/>
      <name val="Gantari"/>
    </font>
    <font>
      <b/>
      <u/>
      <sz val="11"/>
      <color indexed="8"/>
      <name val="Gantari"/>
    </font>
    <font>
      <b/>
      <sz val="11"/>
      <color theme="1"/>
      <name val="Gantari"/>
    </font>
    <font>
      <b/>
      <u/>
      <sz val="11"/>
      <color theme="1"/>
      <name val="Gantari"/>
    </font>
    <font>
      <u/>
      <sz val="11"/>
      <color theme="1"/>
      <name val="Gantari"/>
    </font>
    <font>
      <b/>
      <sz val="8"/>
      <color theme="1"/>
      <name val="Gantari"/>
    </font>
    <font>
      <b/>
      <u/>
      <sz val="8"/>
      <color theme="1"/>
      <name val="Gantari"/>
    </font>
    <font>
      <b/>
      <sz val="11"/>
      <color rgb="FF000000"/>
      <name val="Gantari"/>
    </font>
    <font>
      <sz val="11"/>
      <color rgb="FF000000"/>
      <name val="Gantari"/>
    </font>
    <font>
      <b/>
      <sz val="8"/>
      <color indexed="72"/>
      <name val="Gantari"/>
    </font>
    <font>
      <b/>
      <u val="singleAccounting"/>
      <sz val="11"/>
      <color theme="1"/>
      <name val="Gantari"/>
    </font>
    <font>
      <b/>
      <sz val="11"/>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ouble">
        <color indexed="64"/>
      </bottom>
      <diagonal/>
    </border>
  </borders>
  <cellStyleXfs count="12">
    <xf numFmtId="0" fontId="0" fillId="0" borderId="0"/>
    <xf numFmtId="41" fontId="1" fillId="0" borderId="0" applyFont="0" applyFill="0" applyBorder="0" applyAlignment="0" applyProtection="0"/>
    <xf numFmtId="0" fontId="2" fillId="0" borderId="0" applyNumberFormat="0" applyFont="0" applyFill="0" applyBorder="0" applyAlignment="0" applyProtection="0"/>
    <xf numFmtId="41" fontId="1" fillId="0" borderId="0" applyFont="0" applyFill="0" applyBorder="0" applyAlignment="0" applyProtection="0"/>
    <xf numFmtId="0" fontId="3" fillId="0" borderId="0"/>
    <xf numFmtId="0" fontId="3" fillId="0" borderId="0"/>
    <xf numFmtId="9" fontId="4" fillId="0" borderId="0" applyFont="0" applyFill="0" applyBorder="0" applyAlignment="0" applyProtection="0"/>
    <xf numFmtId="166" fontId="4" fillId="0" borderId="0" applyFont="0" applyFill="0" applyBorder="0" applyAlignment="0" applyProtection="0"/>
    <xf numFmtId="0" fontId="5" fillId="0" borderId="0"/>
    <xf numFmtId="0" fontId="6" fillId="0" borderId="0" applyNumberFormat="0" applyFill="0" applyBorder="0" applyAlignment="0" applyProtection="0"/>
    <xf numFmtId="9" fontId="1" fillId="0" borderId="0" applyFont="0" applyFill="0" applyBorder="0" applyAlignment="0" applyProtection="0"/>
    <xf numFmtId="0" fontId="2" fillId="0" borderId="0"/>
  </cellStyleXfs>
  <cellXfs count="170">
    <xf numFmtId="0" fontId="0" fillId="0" borderId="0" xfId="0"/>
    <xf numFmtId="0" fontId="7" fillId="0" borderId="0" xfId="0" applyFont="1"/>
    <xf numFmtId="0" fontId="8" fillId="0" borderId="0" xfId="9" applyFont="1" applyAlignment="1"/>
    <xf numFmtId="0" fontId="9" fillId="0" borderId="0" xfId="0" applyFont="1"/>
    <xf numFmtId="0" fontId="11" fillId="0" borderId="0" xfId="2" applyFont="1" applyBorder="1" applyAlignment="1">
      <alignment horizontal="centerContinuous" vertical="center"/>
    </xf>
    <xf numFmtId="0" fontId="10" fillId="0" borderId="0" xfId="2" applyFont="1" applyBorder="1" applyAlignment="1">
      <alignment horizontal="centerContinuous" vertical="center"/>
    </xf>
    <xf numFmtId="0" fontId="7" fillId="0" borderId="0" xfId="0" applyFont="1" applyAlignment="1">
      <alignment horizontal="center" vertical="center" wrapText="1"/>
    </xf>
    <xf numFmtId="0" fontId="7" fillId="0" borderId="8" xfId="0" applyFont="1" applyBorder="1"/>
    <xf numFmtId="41" fontId="7" fillId="0" borderId="0" xfId="1" applyFont="1" applyBorder="1"/>
    <xf numFmtId="0" fontId="13" fillId="0" borderId="12" xfId="0" applyFont="1" applyBorder="1" applyAlignment="1">
      <alignment horizontal="left" vertical="top"/>
    </xf>
    <xf numFmtId="0" fontId="13" fillId="0" borderId="13" xfId="0" applyFont="1" applyBorder="1" applyAlignment="1">
      <alignment horizontal="left" vertical="top"/>
    </xf>
    <xf numFmtId="0" fontId="8" fillId="0" borderId="0" xfId="9" applyFont="1"/>
    <xf numFmtId="0" fontId="15" fillId="0" borderId="0" xfId="0" applyFont="1" applyAlignment="1">
      <alignment horizontal="left" wrapText="1"/>
    </xf>
    <xf numFmtId="0" fontId="15" fillId="0" borderId="0" xfId="0" applyFont="1" applyAlignment="1">
      <alignment horizontal="left" vertical="center" wrapText="1"/>
    </xf>
    <xf numFmtId="0" fontId="7" fillId="0" borderId="0" xfId="0" applyFont="1" applyAlignment="1">
      <alignment horizontal="left" wrapText="1"/>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xf numFmtId="0" fontId="15" fillId="0" borderId="0" xfId="0" applyFont="1" applyAlignment="1">
      <alignment wrapText="1"/>
    </xf>
    <xf numFmtId="0" fontId="7" fillId="0" borderId="1" xfId="0" applyFont="1" applyBorder="1" applyAlignment="1">
      <alignment horizontal="justify" vertical="center"/>
    </xf>
    <xf numFmtId="165" fontId="7" fillId="0" borderId="1" xfId="1" applyNumberFormat="1" applyFont="1" applyBorder="1" applyAlignment="1">
      <alignment horizontal="center" vertical="center"/>
    </xf>
    <xf numFmtId="0" fontId="7" fillId="0" borderId="0" xfId="0" applyFont="1" applyAlignment="1">
      <alignment wrapText="1"/>
    </xf>
    <xf numFmtId="41" fontId="7" fillId="0" borderId="0" xfId="0" applyNumberFormat="1" applyFont="1" applyAlignment="1">
      <alignment wrapText="1"/>
    </xf>
    <xf numFmtId="0" fontId="15" fillId="0" borderId="1" xfId="0" applyFont="1" applyBorder="1" applyAlignment="1">
      <alignment horizontal="center" vertical="center" wrapText="1"/>
    </xf>
    <xf numFmtId="0" fontId="15" fillId="0" borderId="10" xfId="0" applyFont="1" applyBorder="1"/>
    <xf numFmtId="0" fontId="7" fillId="0" borderId="2" xfId="0" applyFont="1" applyBorder="1"/>
    <xf numFmtId="0" fontId="7" fillId="0" borderId="3" xfId="0" applyFont="1" applyBorder="1"/>
    <xf numFmtId="164" fontId="7" fillId="0" borderId="3" xfId="1" applyNumberFormat="1" applyFont="1" applyBorder="1" applyAlignment="1">
      <alignment horizontal="center" vertical="center"/>
    </xf>
    <xf numFmtId="41" fontId="7" fillId="0" borderId="3" xfId="1" applyFont="1" applyBorder="1" applyAlignment="1">
      <alignment horizontal="center" vertical="center"/>
    </xf>
    <xf numFmtId="0" fontId="15" fillId="0" borderId="5" xfId="0" applyFont="1" applyBorder="1"/>
    <xf numFmtId="164" fontId="7" fillId="0" borderId="0" xfId="1" applyNumberFormat="1" applyFont="1" applyBorder="1" applyAlignment="1">
      <alignment horizontal="center" vertical="center"/>
    </xf>
    <xf numFmtId="41" fontId="7" fillId="0" borderId="0" xfId="1" applyFont="1" applyBorder="1" applyAlignment="1">
      <alignment horizontal="center" vertical="center"/>
    </xf>
    <xf numFmtId="0" fontId="15" fillId="0" borderId="2" xfId="0" applyFont="1" applyBorder="1" applyAlignment="1">
      <alignment horizontal="center" vertical="center"/>
    </xf>
    <xf numFmtId="41" fontId="7" fillId="0" borderId="0" xfId="1" applyFont="1"/>
    <xf numFmtId="41" fontId="7" fillId="0" borderId="0" xfId="0" applyNumberFormat="1" applyFont="1"/>
    <xf numFmtId="0" fontId="15" fillId="0" borderId="0" xfId="0" applyFont="1" applyAlignment="1">
      <alignment horizontal="center" vertical="center"/>
    </xf>
    <xf numFmtId="0" fontId="7" fillId="0" borderId="1" xfId="0" applyFont="1" applyBorder="1"/>
    <xf numFmtId="0" fontId="15" fillId="0" borderId="0" xfId="0" applyFont="1" applyAlignment="1">
      <alignment horizontal="center"/>
    </xf>
    <xf numFmtId="0" fontId="15" fillId="0" borderId="0" xfId="0" applyFont="1"/>
    <xf numFmtId="165" fontId="7" fillId="0" borderId="0" xfId="1" applyNumberFormat="1" applyFont="1"/>
    <xf numFmtId="0" fontId="15" fillId="0" borderId="1" xfId="0" applyFont="1" applyBorder="1"/>
    <xf numFmtId="0" fontId="16" fillId="0" borderId="8" xfId="0" applyFont="1" applyBorder="1"/>
    <xf numFmtId="0" fontId="15" fillId="0" borderId="8" xfId="0" applyFont="1" applyBorder="1"/>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center"/>
    </xf>
    <xf numFmtId="0" fontId="15" fillId="0" borderId="2" xfId="0" applyFont="1" applyBorder="1"/>
    <xf numFmtId="0" fontId="15" fillId="0" borderId="4" xfId="0" applyFont="1" applyBorder="1"/>
    <xf numFmtId="0" fontId="20" fillId="2" borderId="1" xfId="0" applyFont="1" applyFill="1" applyBorder="1" applyAlignment="1">
      <alignment horizontal="center" vertical="center"/>
    </xf>
    <xf numFmtId="14" fontId="20" fillId="2" borderId="0" xfId="0" applyNumberFormat="1" applyFont="1" applyFill="1" applyAlignment="1">
      <alignment horizontal="center" vertical="center"/>
    </xf>
    <xf numFmtId="0" fontId="21" fillId="2" borderId="3" xfId="0" applyFont="1" applyFill="1" applyBorder="1" applyAlignment="1">
      <alignment vertical="center"/>
    </xf>
    <xf numFmtId="41" fontId="21" fillId="2" borderId="0" xfId="1" applyFont="1" applyFill="1" applyAlignment="1">
      <alignment horizontal="center" vertical="center"/>
    </xf>
    <xf numFmtId="41" fontId="21" fillId="2" borderId="0" xfId="1" applyFont="1" applyFill="1" applyBorder="1" applyAlignment="1">
      <alignment horizontal="center" vertical="center"/>
    </xf>
    <xf numFmtId="0" fontId="20" fillId="2" borderId="4" xfId="0" applyFont="1" applyFill="1" applyBorder="1" applyAlignment="1">
      <alignment vertical="center"/>
    </xf>
    <xf numFmtId="41" fontId="20" fillId="2" borderId="0" xfId="1" applyFont="1" applyFill="1" applyAlignment="1">
      <alignment horizontal="center" vertical="center"/>
    </xf>
    <xf numFmtId="0" fontId="20" fillId="2" borderId="1" xfId="0" applyFont="1" applyFill="1" applyBorder="1" applyAlignment="1">
      <alignment vertical="center"/>
    </xf>
    <xf numFmtId="0" fontId="21" fillId="2" borderId="2" xfId="0" applyFont="1" applyFill="1" applyBorder="1" applyAlignment="1">
      <alignment vertical="center"/>
    </xf>
    <xf numFmtId="0" fontId="21" fillId="2" borderId="3" xfId="0" applyFont="1" applyFill="1" applyBorder="1" applyAlignment="1">
      <alignment horizontal="left" vertical="center"/>
    </xf>
    <xf numFmtId="164" fontId="20" fillId="2" borderId="0" xfId="1" applyNumberFormat="1" applyFont="1" applyFill="1" applyAlignment="1">
      <alignment horizontal="center" vertical="center"/>
    </xf>
    <xf numFmtId="165" fontId="7" fillId="0" borderId="0" xfId="0" applyNumberFormat="1" applyFont="1"/>
    <xf numFmtId="14" fontId="16" fillId="0" borderId="0" xfId="0" applyNumberFormat="1" applyFont="1"/>
    <xf numFmtId="0" fontId="14" fillId="0" borderId="13" xfId="0" applyFont="1" applyBorder="1" applyAlignment="1">
      <alignment vertical="top"/>
    </xf>
    <xf numFmtId="3" fontId="12" fillId="0" borderId="13" xfId="0" applyNumberFormat="1" applyFont="1" applyBorder="1" applyAlignment="1">
      <alignment vertical="top"/>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7" fillId="0" borderId="14" xfId="0" applyFont="1" applyBorder="1"/>
    <xf numFmtId="0" fontId="11" fillId="0" borderId="0" xfId="2" applyFont="1" applyFill="1" applyBorder="1" applyAlignment="1">
      <alignment horizontal="centerContinuous" vertical="center"/>
    </xf>
    <xf numFmtId="0" fontId="10" fillId="0" borderId="0" xfId="2" applyFont="1" applyFill="1" applyBorder="1" applyAlignment="1">
      <alignment horizontal="centerContinuous" vertical="center"/>
    </xf>
    <xf numFmtId="0" fontId="10" fillId="0" borderId="15" xfId="0" applyFont="1" applyBorder="1" applyAlignment="1">
      <alignment horizontal="centerContinuous" vertical="center"/>
    </xf>
    <xf numFmtId="0" fontId="10" fillId="0" borderId="16" xfId="0" applyFont="1" applyBorder="1" applyAlignment="1">
      <alignment horizontal="centerContinuous" vertical="center"/>
    </xf>
    <xf numFmtId="0" fontId="10" fillId="0" borderId="17" xfId="0" applyFont="1" applyBorder="1" applyAlignment="1">
      <alignment horizontal="centerContinuous" vertical="center"/>
    </xf>
    <xf numFmtId="0" fontId="11" fillId="0" borderId="8" xfId="2" applyFont="1" applyBorder="1" applyAlignment="1">
      <alignment horizontal="centerContinuous" vertical="center"/>
    </xf>
    <xf numFmtId="0" fontId="11" fillId="0" borderId="9" xfId="2" applyFont="1" applyBorder="1" applyAlignment="1">
      <alignment horizontal="centerContinuous" vertical="center"/>
    </xf>
    <xf numFmtId="14" fontId="10" fillId="0" borderId="8" xfId="2" applyNumberFormat="1" applyFont="1" applyBorder="1" applyAlignment="1">
      <alignment horizontal="centerContinuous" vertical="center"/>
    </xf>
    <xf numFmtId="0" fontId="10" fillId="0" borderId="9" xfId="2" applyFont="1" applyBorder="1" applyAlignment="1">
      <alignment horizontal="centerContinuous" vertical="center"/>
    </xf>
    <xf numFmtId="0" fontId="10" fillId="0" borderId="8" xfId="2" applyFont="1" applyBorder="1" applyAlignment="1">
      <alignment horizontal="centerContinuous" vertical="center"/>
    </xf>
    <xf numFmtId="165" fontId="22" fillId="0" borderId="0" xfId="1" applyNumberFormat="1" applyFont="1" applyAlignment="1">
      <alignment vertical="top"/>
    </xf>
    <xf numFmtId="14" fontId="20" fillId="2" borderId="1" xfId="1" applyNumberFormat="1" applyFont="1" applyFill="1" applyBorder="1" applyAlignment="1">
      <alignment horizontal="center" vertical="center"/>
    </xf>
    <xf numFmtId="0" fontId="12" fillId="0" borderId="0" xfId="0" applyFont="1" applyAlignment="1">
      <alignment horizontal="center" vertical="center"/>
    </xf>
    <xf numFmtId="41" fontId="21" fillId="2" borderId="2" xfId="1" applyFont="1" applyFill="1" applyBorder="1" applyAlignment="1">
      <alignment horizontal="center" vertical="center"/>
    </xf>
    <xf numFmtId="41" fontId="21" fillId="2" borderId="3" xfId="1" applyFont="1" applyFill="1" applyBorder="1" applyAlignment="1">
      <alignment horizontal="center" vertical="center"/>
    </xf>
    <xf numFmtId="41" fontId="20" fillId="2" borderId="1" xfId="1" applyFont="1" applyFill="1" applyBorder="1" applyAlignment="1">
      <alignment horizontal="center" vertical="center"/>
    </xf>
    <xf numFmtId="0" fontId="13" fillId="0" borderId="0" xfId="0" applyFont="1" applyAlignment="1">
      <alignment horizontal="center" vertical="center"/>
    </xf>
    <xf numFmtId="165" fontId="9" fillId="0" borderId="0" xfId="1" applyNumberFormat="1" applyFont="1"/>
    <xf numFmtId="41" fontId="7" fillId="0" borderId="3" xfId="1" applyFont="1" applyFill="1" applyBorder="1" applyAlignment="1">
      <alignment horizontal="center" vertical="center"/>
    </xf>
    <xf numFmtId="0" fontId="15" fillId="0" borderId="0" xfId="0" applyFont="1" applyAlignment="1">
      <alignment horizontal="left" vertical="center"/>
    </xf>
    <xf numFmtId="167" fontId="7" fillId="0" borderId="0" xfId="1" applyNumberFormat="1" applyFont="1" applyBorder="1" applyAlignment="1">
      <alignment horizontal="center"/>
    </xf>
    <xf numFmtId="0" fontId="15"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164" fontId="20" fillId="0" borderId="1" xfId="1" applyNumberFormat="1" applyFont="1" applyFill="1" applyBorder="1" applyAlignment="1">
      <alignment horizontal="center" vertical="center"/>
    </xf>
    <xf numFmtId="167" fontId="7" fillId="0" borderId="1" xfId="1" applyNumberFormat="1" applyFont="1" applyBorder="1" applyAlignment="1">
      <alignment horizontal="center"/>
    </xf>
    <xf numFmtId="41" fontId="7" fillId="0" borderId="0" xfId="1" applyFont="1" applyFill="1" applyBorder="1" applyAlignment="1">
      <alignment horizontal="center" vertical="center"/>
    </xf>
    <xf numFmtId="0" fontId="17" fillId="0" borderId="0" xfId="9" applyFont="1"/>
    <xf numFmtId="14" fontId="15" fillId="0" borderId="1" xfId="1" applyNumberFormat="1" applyFont="1" applyBorder="1" applyAlignment="1">
      <alignment horizontal="center" vertical="center"/>
    </xf>
    <xf numFmtId="4" fontId="7" fillId="0" borderId="0" xfId="0" applyNumberFormat="1" applyFont="1"/>
    <xf numFmtId="41" fontId="7" fillId="0" borderId="9" xfId="1" applyFont="1" applyBorder="1"/>
    <xf numFmtId="168" fontId="15" fillId="0" borderId="1" xfId="1" applyNumberFormat="1" applyFont="1" applyFill="1" applyBorder="1"/>
    <xf numFmtId="168" fontId="15" fillId="0" borderId="1" xfId="1" applyNumberFormat="1" applyFont="1" applyBorder="1"/>
    <xf numFmtId="168" fontId="15" fillId="0" borderId="2" xfId="1" applyNumberFormat="1" applyFont="1" applyBorder="1"/>
    <xf numFmtId="168" fontId="15" fillId="0" borderId="3" xfId="1" applyNumberFormat="1" applyFont="1" applyBorder="1"/>
    <xf numFmtId="168" fontId="7" fillId="0" borderId="3" xfId="1" applyNumberFormat="1" applyFont="1" applyBorder="1"/>
    <xf numFmtId="168" fontId="7" fillId="0" borderId="9" xfId="1" applyNumberFormat="1" applyFont="1" applyBorder="1" applyAlignment="1">
      <alignment horizontal="center"/>
    </xf>
    <xf numFmtId="0" fontId="0" fillId="0" borderId="0" xfId="0" pivotButton="1"/>
    <xf numFmtId="41" fontId="0" fillId="0" borderId="0" xfId="1" pivotButton="1" applyFont="1"/>
    <xf numFmtId="41" fontId="0" fillId="0" borderId="0" xfId="1" applyFont="1"/>
    <xf numFmtId="9" fontId="0" fillId="0" borderId="0" xfId="10" applyFont="1"/>
    <xf numFmtId="0" fontId="24" fillId="0" borderId="0" xfId="0" applyFont="1"/>
    <xf numFmtId="41" fontId="24" fillId="0" borderId="0" xfId="1" applyFont="1"/>
    <xf numFmtId="41" fontId="15" fillId="0" borderId="0" xfId="1" applyFont="1" applyFill="1" applyBorder="1" applyAlignment="1">
      <alignment horizontal="center" vertical="center"/>
    </xf>
    <xf numFmtId="0" fontId="9" fillId="2" borderId="4" xfId="9" applyFont="1" applyFill="1" applyBorder="1" applyAlignment="1">
      <alignment vertical="center"/>
    </xf>
    <xf numFmtId="3" fontId="7" fillId="0" borderId="0" xfId="0" applyNumberFormat="1" applyFont="1"/>
    <xf numFmtId="14" fontId="15" fillId="0" borderId="0" xfId="0" applyNumberFormat="1" applyFont="1" applyAlignment="1">
      <alignment horizontal="center" vertical="center"/>
    </xf>
    <xf numFmtId="41" fontId="15" fillId="0" borderId="0" xfId="1" applyFont="1" applyBorder="1" applyAlignment="1">
      <alignment horizontal="center" vertical="center"/>
    </xf>
    <xf numFmtId="14" fontId="7" fillId="0" borderId="0" xfId="0" applyNumberFormat="1" applyFont="1"/>
    <xf numFmtId="165" fontId="7" fillId="0" borderId="0" xfId="1" applyNumberFormat="1" applyFont="1" applyBorder="1"/>
    <xf numFmtId="165" fontId="21" fillId="0" borderId="3" xfId="1" applyNumberFormat="1" applyFont="1" applyBorder="1" applyAlignment="1">
      <alignment horizontal="center" vertical="center"/>
    </xf>
    <xf numFmtId="165" fontId="21" fillId="2" borderId="4" xfId="1" applyNumberFormat="1" applyFont="1" applyFill="1" applyBorder="1" applyAlignment="1">
      <alignment horizontal="center" vertical="center"/>
    </xf>
    <xf numFmtId="165" fontId="20" fillId="2" borderId="1" xfId="1" applyNumberFormat="1" applyFont="1" applyFill="1" applyBorder="1" applyAlignment="1">
      <alignment horizontal="center" vertical="center"/>
    </xf>
    <xf numFmtId="165" fontId="21" fillId="2" borderId="3" xfId="1" applyNumberFormat="1" applyFont="1" applyFill="1" applyBorder="1" applyAlignment="1">
      <alignment horizontal="center" vertical="center"/>
    </xf>
    <xf numFmtId="165" fontId="7" fillId="0" borderId="2" xfId="1" applyNumberFormat="1" applyFont="1" applyBorder="1"/>
    <xf numFmtId="165" fontId="7" fillId="0" borderId="3" xfId="1" applyNumberFormat="1" applyFont="1" applyBorder="1"/>
    <xf numFmtId="165" fontId="15" fillId="0" borderId="1" xfId="1" applyNumberFormat="1" applyFont="1" applyBorder="1"/>
    <xf numFmtId="165" fontId="15" fillId="0" borderId="6" xfId="1" applyNumberFormat="1" applyFont="1" applyBorder="1"/>
    <xf numFmtId="165" fontId="7" fillId="0" borderId="2" xfId="1" applyNumberFormat="1" applyFont="1" applyFill="1" applyBorder="1"/>
    <xf numFmtId="165" fontId="7" fillId="0" borderId="3" xfId="1" applyNumberFormat="1" applyFont="1" applyFill="1" applyBorder="1"/>
    <xf numFmtId="165" fontId="7" fillId="0" borderId="4" xfId="1" applyNumberFormat="1" applyFont="1" applyFill="1" applyBorder="1"/>
    <xf numFmtId="167" fontId="15" fillId="0" borderId="4" xfId="1" applyNumberFormat="1" applyFont="1" applyFill="1" applyBorder="1"/>
    <xf numFmtId="167" fontId="7" fillId="0" borderId="3" xfId="1" applyNumberFormat="1" applyFont="1" applyBorder="1"/>
    <xf numFmtId="167" fontId="15" fillId="0" borderId="1" xfId="1" applyNumberFormat="1" applyFont="1" applyBorder="1" applyAlignment="1">
      <alignment horizontal="center" vertical="center" wrapText="1"/>
    </xf>
    <xf numFmtId="165" fontId="7" fillId="0" borderId="4" xfId="1" applyNumberFormat="1" applyFont="1" applyBorder="1"/>
    <xf numFmtId="167" fontId="15" fillId="0" borderId="1" xfId="1" applyNumberFormat="1" applyFont="1" applyBorder="1" applyAlignment="1">
      <alignment horizontal="center"/>
    </xf>
    <xf numFmtId="165" fontId="7" fillId="0" borderId="2" xfId="1" applyNumberFormat="1" applyFont="1" applyBorder="1" applyAlignment="1">
      <alignment horizontal="center" vertical="center"/>
    </xf>
    <xf numFmtId="165" fontId="15" fillId="0" borderId="1" xfId="1" applyNumberFormat="1" applyFont="1" applyBorder="1" applyAlignment="1">
      <alignment horizontal="center" vertical="center"/>
    </xf>
    <xf numFmtId="165" fontId="7" fillId="0" borderId="1" xfId="1" applyNumberFormat="1" applyFont="1" applyBorder="1"/>
    <xf numFmtId="165" fontId="12" fillId="0" borderId="18" xfId="1" applyNumberFormat="1" applyFont="1" applyBorder="1" applyAlignment="1">
      <alignment vertical="top"/>
    </xf>
    <xf numFmtId="165" fontId="9" fillId="0" borderId="0" xfId="10" applyNumberFormat="1" applyFont="1"/>
    <xf numFmtId="43" fontId="7" fillId="0" borderId="0" xfId="0" applyNumberFormat="1" applyFont="1"/>
    <xf numFmtId="165" fontId="20" fillId="0" borderId="1" xfId="1" applyNumberFormat="1" applyFont="1" applyFill="1" applyBorder="1" applyAlignment="1">
      <alignment horizontal="center" vertical="center"/>
    </xf>
    <xf numFmtId="0" fontId="15" fillId="3" borderId="0" xfId="0" applyFont="1" applyFill="1" applyAlignment="1">
      <alignment horizontal="center"/>
    </xf>
    <xf numFmtId="0" fontId="18" fillId="0" borderId="0" xfId="0" applyFont="1" applyAlignment="1">
      <alignment horizontal="left"/>
    </xf>
    <xf numFmtId="0" fontId="7" fillId="0" borderId="0" xfId="0" applyFont="1" applyAlignment="1">
      <alignment horizontal="center"/>
    </xf>
    <xf numFmtId="0" fontId="16" fillId="0" borderId="0" xfId="0" applyFont="1" applyAlignment="1">
      <alignment horizontal="center"/>
    </xf>
    <xf numFmtId="0" fontId="15" fillId="0" borderId="0" xfId="0" applyFont="1" applyAlignment="1">
      <alignment horizontal="center"/>
    </xf>
    <xf numFmtId="0" fontId="19" fillId="0" borderId="0" xfId="0" applyFont="1" applyAlignment="1">
      <alignment horizontal="left"/>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167" fontId="15" fillId="0" borderId="2" xfId="1" applyNumberFormat="1" applyFont="1" applyBorder="1" applyAlignment="1">
      <alignment horizontal="center" vertical="center"/>
    </xf>
    <xf numFmtId="167" fontId="15" fillId="0" borderId="4" xfId="1" applyNumberFormat="1" applyFont="1" applyBorder="1" applyAlignment="1">
      <alignment horizontal="center" vertical="center"/>
    </xf>
    <xf numFmtId="167" fontId="15" fillId="0" borderId="2" xfId="1" applyNumberFormat="1" applyFont="1" applyBorder="1" applyAlignment="1">
      <alignment horizontal="center"/>
    </xf>
    <xf numFmtId="167" fontId="15" fillId="0" borderId="4" xfId="1" applyNumberFormat="1" applyFont="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15" fillId="0" borderId="0" xfId="0" applyFont="1" applyAlignment="1">
      <alignment horizontal="left" wrapText="1"/>
    </xf>
    <xf numFmtId="0" fontId="7"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center" wrapText="1"/>
    </xf>
    <xf numFmtId="0" fontId="9" fillId="0" borderId="8" xfId="2" applyFont="1" applyFill="1" applyBorder="1" applyAlignment="1">
      <alignment horizontal="center" vertical="center" wrapText="1"/>
    </xf>
    <xf numFmtId="0" fontId="9" fillId="0" borderId="0" xfId="2" applyFont="1" applyFill="1" applyBorder="1" applyAlignment="1">
      <alignment horizontal="center" vertical="center" wrapText="1"/>
    </xf>
    <xf numFmtId="0" fontId="9" fillId="0" borderId="9" xfId="2" applyFont="1" applyFill="1" applyBorder="1" applyAlignment="1">
      <alignment horizontal="center" vertical="center" wrapText="1"/>
    </xf>
    <xf numFmtId="0" fontId="9" fillId="0" borderId="12" xfId="2" applyFont="1" applyFill="1" applyBorder="1" applyAlignment="1">
      <alignment horizontal="center" vertical="center" wrapText="1"/>
    </xf>
    <xf numFmtId="0" fontId="9" fillId="0" borderId="13" xfId="2" applyFont="1" applyFill="1" applyBorder="1" applyAlignment="1">
      <alignment horizontal="center" vertical="center" wrapText="1"/>
    </xf>
    <xf numFmtId="0" fontId="9" fillId="0" borderId="14" xfId="2" applyFont="1" applyFill="1" applyBorder="1" applyAlignment="1">
      <alignment horizontal="center" vertical="center" wrapTex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0" xfId="0" applyFont="1" applyAlignment="1">
      <alignment wrapText="1"/>
    </xf>
    <xf numFmtId="0" fontId="15" fillId="0" borderId="0" xfId="0" applyFont="1" applyAlignment="1">
      <alignment horizontal="left"/>
    </xf>
    <xf numFmtId="0" fontId="15" fillId="0" borderId="5" xfId="0" applyFont="1" applyBorder="1" applyAlignment="1">
      <alignment horizontal="center" vertical="center"/>
    </xf>
    <xf numFmtId="0" fontId="15" fillId="0" borderId="7" xfId="0" applyFont="1" applyBorder="1" applyAlignment="1">
      <alignment horizontal="center" vertical="center"/>
    </xf>
    <xf numFmtId="169" fontId="7" fillId="0" borderId="1" xfId="1" applyNumberFormat="1" applyFont="1" applyBorder="1" applyAlignment="1">
      <alignment horizontal="center" vertical="center"/>
    </xf>
    <xf numFmtId="41" fontId="7" fillId="0" borderId="1" xfId="1" applyFont="1" applyFill="1" applyBorder="1" applyAlignment="1">
      <alignment horizontal="center" vertical="center"/>
    </xf>
  </cellXfs>
  <cellStyles count="12">
    <cellStyle name="Hipervínculo" xfId="9" builtinId="8"/>
    <cellStyle name="Millares [0]" xfId="1" builtinId="6"/>
    <cellStyle name="Millares [0] 2" xfId="3" xr:uid="{CA1E6C81-B413-441C-A440-8F99D266C71F}"/>
    <cellStyle name="Millares 2" xfId="7" xr:uid="{C7B6F4A7-0D07-4EBA-9738-8E1BDD7BAD6E}"/>
    <cellStyle name="Normal" xfId="0" builtinId="0"/>
    <cellStyle name="Normal 10" xfId="8" xr:uid="{FCE95D7B-5E7A-4FBC-9DA3-FA7A6391054A}"/>
    <cellStyle name="Normal 11" xfId="4" xr:uid="{6DEE41A6-C6CF-4935-8FD5-9AB6E42DDEBF}"/>
    <cellStyle name="Normal 2" xfId="2" xr:uid="{90BE483F-5CEF-4F2F-9D04-D05D94E5D190}"/>
    <cellStyle name="Normal 3" xfId="5" xr:uid="{AF09A1A4-806C-4584-9E84-33D92D8761AE}"/>
    <cellStyle name="Normal 4" xfId="11" xr:uid="{A23FBEA5-04A8-4C63-88F0-AE70B74F9F7D}"/>
    <cellStyle name="Porcentaje" xfId="10" builtinId="5"/>
    <cellStyle name="Porcentaje 2" xfId="6"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11.487985416665" createdVersion="8" refreshedVersion="8" minRefreshableVersion="3" recordCount="406" xr:uid="{45308CAB-8E8B-5B4F-AE32-18640A5832EA}">
  <cacheSource type="worksheet">
    <worksheetSource ref="B132:O140" sheet="NOTAS"/>
  </cacheSource>
  <cacheFields count="14">
    <cacheField name="Instrumento" numFmtId="0">
      <sharedItems/>
    </cacheField>
    <cacheField name="Emisor" numFmtId="0">
      <sharedItems count="29">
        <s v="Alamo S.A."/>
        <s v="Banco GNB Paraguay S.A."/>
        <s v="Banco ItaÃº Paraguay S.A."/>
        <s v="Biotec del Paraguay S.A."/>
        <s v="Cementos ConcepciÃ³n S.A.E."/>
        <s v="Comfar S.A.E.C.A."/>
        <s v="Electroban S.A.E.C.A."/>
        <s v="Emsa Inmobiliaria SA"/>
        <s v="ENERSUR S.A."/>
        <s v="Estelar S.A.E."/>
        <s v="Financiera FIC S.A.E.C.A."/>
        <s v="Financiera Paraguayo Japonesa S.A.E.C.A."/>
        <s v="FrigorÃ­fico ConcepciÃ³n S.A."/>
        <s v="Gas Corona S.A.E.C.A."/>
        <s v="Grupo Vazquez S.A.E."/>
        <s v="Imperial S.A.E."/>
        <s v="Index S.A.C.I."/>
        <s v="ITTI S.A.E.C.A."/>
        <s v="Izaguirre Barrail Inversora S.A.E.C.A."/>
        <s v="Kurosu Y Cia. S.A."/>
        <s v="Quimisur S.A.E.C.A."/>
        <s v="S.A.C.I. H. Petersen"/>
        <s v="Sersa S.A.E.C.A."/>
        <s v="Solar Banco S.A.E."/>
        <s v="Sudameris Bank S.A.E.C.A."/>
        <s v="Telecel S.A.E."/>
        <s v="Tu Financiera S.A.E.C.A."/>
        <s v="UENO BANK S.A."/>
        <s v="Zeta Banco S.A.E.C.A."/>
      </sharedItems>
    </cacheField>
    <cacheField name="Grupo" numFmtId="0">
      <sharedItems containsBlank="1" count="3">
        <m/>
        <s v="Grupo Cartes Montaña"/>
        <s v="Grupo Vazquez"/>
      </sharedItems>
    </cacheField>
    <cacheField name="Sector" numFmtId="0">
      <sharedItems/>
    </cacheField>
    <cacheField name="País" numFmtId="0">
      <sharedItems containsBlank="1"/>
    </cacheField>
    <cacheField name="Fecha_x000a_Compra" numFmtId="0">
      <sharedItems/>
    </cacheField>
    <cacheField name="Fecha_x000a_ Vto." numFmtId="0">
      <sharedItems/>
    </cacheField>
    <cacheField name="Moneda" numFmtId="0">
      <sharedItems/>
    </cacheField>
    <cacheField name="Monto" numFmtId="4">
      <sharedItems containsSemiMixedTypes="0" containsString="0" containsNumber="1" containsInteger="1" minValue="1302922" maxValue="52723282538"/>
    </cacheField>
    <cacheField name="Val. Compra" numFmtId="4">
      <sharedItems containsSemiMixedTypes="0" containsString="0" containsNumber="1" containsInteger="1" minValue="1023409" maxValue="30327862331"/>
    </cacheField>
    <cacheField name="Val. Contable" numFmtId="0">
      <sharedItems containsSemiMixedTypes="0" containsString="0" containsNumber="1" minValue="1008715.67" maxValue="30324488528.52"/>
    </cacheField>
    <cacheField name="Val. Nominal" numFmtId="41">
      <sharedItems containsSemiMixedTypes="0" containsString="0" containsNumber="1" containsInteger="1" minValue="1302922" maxValue="52723282538"/>
    </cacheField>
    <cacheField name="% _x000a_Precio _x000a_de _x000a_Mercado" numFmtId="0">
      <sharedItems containsSemiMixedTypes="0" containsString="0" containsNumber="1" minValue="48.35" maxValue="99.51"/>
    </cacheField>
    <cacheField name="Estado" numFmtId="41">
      <sharedItems count="2">
        <s v="ACTIVO"/>
        <s v="REP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6">
  <r>
    <s v="BONOS"/>
    <x v="0"/>
    <x v="0"/>
    <s v="Comercial"/>
    <s v="Paraguay"/>
    <s v="22/07/2024 12:13:38"/>
    <s v="17/07/2028"/>
    <s v="PYG"/>
    <n v="8608832880"/>
    <n v="6000000000"/>
    <n v="6128646173.5500002"/>
    <n v="8608832880"/>
    <n v="71.19"/>
    <x v="0"/>
  </r>
  <r>
    <s v="BONOS"/>
    <x v="0"/>
    <x v="0"/>
    <s v="Comercial"/>
    <s v="Paraguay"/>
    <s v="22/07/2024 12:19:47"/>
    <s v="16/07/2029"/>
    <s v="PYG"/>
    <n v="21783616440"/>
    <n v="14000000000"/>
    <n v="14307039536.52"/>
    <n v="21783616440"/>
    <n v="65.680000000000007"/>
    <x v="0"/>
  </r>
  <r>
    <s v="BONOS"/>
    <x v="0"/>
    <x v="0"/>
    <s v="Comercial"/>
    <s v="Paraguay"/>
    <s v="10/02/2025 15:02:28"/>
    <s v="17/04/2029"/>
    <s v="PYG"/>
    <n v="380135274"/>
    <n v="267938700"/>
    <n v="269634571.80000001"/>
    <n v="380135274"/>
    <n v="70.930000000000007"/>
    <x v="0"/>
  </r>
  <r>
    <s v="BONOS"/>
    <x v="0"/>
    <x v="0"/>
    <s v="Comercial"/>
    <s v="Paraguay"/>
    <s v="10/02/2025 15:07:30"/>
    <s v="17/04/2029"/>
    <s v="PYG"/>
    <n v="380135274"/>
    <n v="267938700"/>
    <n v="269634571.80000001"/>
    <n v="380135274"/>
    <n v="70.930000000000007"/>
    <x v="0"/>
  </r>
  <r>
    <s v="BONOS"/>
    <x v="0"/>
    <x v="0"/>
    <s v="Comercial"/>
    <s v="Paraguay"/>
    <s v="10/02/2025 15:07:32"/>
    <s v="17/04/2029"/>
    <s v="PYG"/>
    <n v="380135274"/>
    <n v="267938700"/>
    <n v="269634571.80000001"/>
    <n v="380135274"/>
    <n v="70.930000000000007"/>
    <x v="0"/>
  </r>
  <r>
    <s v="BONOS"/>
    <x v="0"/>
    <x v="0"/>
    <s v="Comercial"/>
    <s v="Paraguay"/>
    <s v="10/02/2025 15:07:33"/>
    <s v="17/04/2029"/>
    <s v="PYG"/>
    <n v="380135274"/>
    <n v="267938700"/>
    <n v="269634571.80000001"/>
    <n v="380135274"/>
    <n v="70.930000000000007"/>
    <x v="0"/>
  </r>
  <r>
    <s v="BONOS FINANCIEROS"/>
    <x v="1"/>
    <x v="0"/>
    <s v="Financiero"/>
    <s v="Paraguay"/>
    <s v="18/12/2025 14:30:57"/>
    <s v="31/05/2027"/>
    <s v="PYG"/>
    <n v="11210808221"/>
    <n v="10046315067"/>
    <n v="10004413718.02"/>
    <n v="11210808221"/>
    <n v="89.24"/>
    <x v="1"/>
  </r>
  <r>
    <s v="CDA"/>
    <x v="2"/>
    <x v="0"/>
    <s v="Financiero"/>
    <s v="Paraguay"/>
    <s v="27/04/2021 13:15:53"/>
    <s v="10/05/2027"/>
    <s v="PYG"/>
    <n v="148996019"/>
    <n v="93851295"/>
    <n v="98203881.680000007"/>
    <n v="148996019"/>
    <n v="65.91"/>
    <x v="0"/>
  </r>
  <r>
    <s v="BONOS FINANCIEROS"/>
    <x v="2"/>
    <x v="0"/>
    <s v="Financiero"/>
    <s v="Paraguay"/>
    <s v="26/06/2025 14:29:10"/>
    <s v="12/09/2028"/>
    <s v="PYG"/>
    <n v="1245479452"/>
    <n v="1020328768"/>
    <n v="1021080558.63"/>
    <n v="1245479452"/>
    <n v="81.98"/>
    <x v="1"/>
  </r>
  <r>
    <s v="BONOS FINANCIEROS"/>
    <x v="2"/>
    <x v="0"/>
    <s v="Financiero"/>
    <s v="Paraguay"/>
    <s v="03/10/2025 09:59:49"/>
    <s v="12/09/2028"/>
    <s v="PYG"/>
    <n v="1210191781"/>
    <n v="1004027396"/>
    <n v="1021007733.0599999"/>
    <n v="1210191781"/>
    <n v="84.37"/>
    <x v="1"/>
  </r>
  <r>
    <s v="BONOS FINANCIEROS"/>
    <x v="2"/>
    <x v="0"/>
    <s v="Financiero"/>
    <s v="Paraguay"/>
    <s v="18/12/2025 14:27:09"/>
    <s v="16/10/2026"/>
    <s v="PYG"/>
    <n v="5367500000"/>
    <n v="5064438356"/>
    <n v="5077124489.1800003"/>
    <n v="5367500000"/>
    <n v="94.59"/>
    <x v="1"/>
  </r>
  <r>
    <s v="BONOS FINANCIEROS"/>
    <x v="2"/>
    <x v="0"/>
    <s v="Financiero"/>
    <s v="Paraguay"/>
    <s v="18/12/2025 14:51:32"/>
    <s v="12/09/2028"/>
    <s v="PYG"/>
    <n v="18152876713"/>
    <n v="15281917809"/>
    <n v="15319338148.41"/>
    <n v="18152876713"/>
    <n v="84.39"/>
    <x v="1"/>
  </r>
  <r>
    <s v="BONOS"/>
    <x v="3"/>
    <x v="0"/>
    <s v="Financiero"/>
    <s v="Paraguay"/>
    <s v="06/03/2023 17:24:03"/>
    <s v="21/07/2026"/>
    <s v="PYG"/>
    <n v="3021323041"/>
    <n v="2141846105"/>
    <n v="2163197558.9499998"/>
    <n v="3021323041"/>
    <n v="71.599999999999994"/>
    <x v="0"/>
  </r>
  <r>
    <s v="BONOS"/>
    <x v="3"/>
    <x v="0"/>
    <s v="Financiero"/>
    <s v="Paraguay"/>
    <s v="09/03/2023 16:20:31"/>
    <s v="17/02/2028"/>
    <s v="PYG"/>
    <n v="6592880"/>
    <n v="4019946"/>
    <n v="4058037.09"/>
    <n v="6592880"/>
    <n v="61.55"/>
    <x v="0"/>
  </r>
  <r>
    <s v="BONOS"/>
    <x v="3"/>
    <x v="0"/>
    <s v="Financiero"/>
    <s v="Paraguay"/>
    <s v="02/06/2023 13:20:35"/>
    <s v="14/10/2027"/>
    <s v="PYG"/>
    <n v="3505212263"/>
    <n v="2253279287"/>
    <n v="2279086112.9200001"/>
    <n v="3505212263"/>
    <n v="65.02"/>
    <x v="0"/>
  </r>
  <r>
    <s v="BONOS"/>
    <x v="3"/>
    <x v="0"/>
    <s v="Financiero"/>
    <s v="Paraguay"/>
    <s v="06/06/2023 16:27:23"/>
    <s v="20/05/2027"/>
    <s v="PYG"/>
    <n v="2900055008"/>
    <n v="1937994960"/>
    <n v="1957127624.0699999"/>
    <n v="2900055008"/>
    <n v="67.489999999999995"/>
    <x v="0"/>
  </r>
  <r>
    <s v="BONOS"/>
    <x v="3"/>
    <x v="0"/>
    <s v="Financiero"/>
    <s v="Paraguay"/>
    <s v="06/06/2023 17:06:01"/>
    <s v="22/12/2026"/>
    <s v="PYG"/>
    <n v="3747236880"/>
    <n v="2605579068"/>
    <n v="2631079312.8499999"/>
    <n v="3747236880"/>
    <n v="70.209999999999994"/>
    <x v="0"/>
  </r>
  <r>
    <s v="BONOS"/>
    <x v="3"/>
    <x v="0"/>
    <s v="Financiero"/>
    <s v="Paraguay"/>
    <s v="20/06/2023 15:09:02"/>
    <s v="22/09/2026"/>
    <s v="PYG"/>
    <n v="2114663012"/>
    <n v="1513142467"/>
    <n v="1520708243.01"/>
    <n v="2114663012"/>
    <n v="71.91"/>
    <x v="0"/>
  </r>
  <r>
    <s v="BONOS"/>
    <x v="3"/>
    <x v="0"/>
    <s v="Financiero"/>
    <s v="Paraguay"/>
    <s v="27/07/2023 15:04:45"/>
    <s v="20/01/2028"/>
    <s v="PYG"/>
    <n v="3862038252"/>
    <n v="2459999998"/>
    <n v="2518837085.8299999"/>
    <n v="3862038252"/>
    <n v="65.22"/>
    <x v="0"/>
  </r>
  <r>
    <s v="BONOS"/>
    <x v="3"/>
    <x v="0"/>
    <s v="Financiero"/>
    <s v="Paraguay"/>
    <s v="27/07/2023 15:29:58"/>
    <s v="18/05/2028"/>
    <s v="PYG"/>
    <n v="4855680824"/>
    <n v="2999999998"/>
    <n v="3072735245.0100002"/>
    <n v="4855680824"/>
    <n v="63.28"/>
    <x v="0"/>
  </r>
  <r>
    <s v="BONOS"/>
    <x v="3"/>
    <x v="0"/>
    <s v="Financiero"/>
    <s v="Paraguay"/>
    <s v="27/07/2023 15:31:12"/>
    <s v="20/07/2028"/>
    <s v="PYG"/>
    <n v="6592876720"/>
    <n v="4000000000"/>
    <n v="4097921322.54"/>
    <n v="6592876720"/>
    <n v="62.16"/>
    <x v="0"/>
  </r>
  <r>
    <s v="BONOS"/>
    <x v="3"/>
    <x v="0"/>
    <s v="Financiero"/>
    <s v="Paraguay"/>
    <s v="28/11/2023 15:54:14"/>
    <s v="17/02/2028"/>
    <s v="PYG"/>
    <n v="12407896"/>
    <n v="8366740"/>
    <n v="8315139.9800000004"/>
    <n v="12407896"/>
    <n v="67.010000000000005"/>
    <x v="0"/>
  </r>
  <r>
    <s v="BONOS"/>
    <x v="3"/>
    <x v="0"/>
    <s v="Financiero"/>
    <s v="Paraguay"/>
    <s v="04/01/2024 12:50:33"/>
    <s v="26/07/2027"/>
    <s v="PYG"/>
    <n v="147446168"/>
    <n v="102426029"/>
    <n v="102230731.29000001"/>
    <n v="147446168"/>
    <n v="69.33"/>
    <x v="0"/>
  </r>
  <r>
    <s v="BONOS"/>
    <x v="3"/>
    <x v="0"/>
    <s v="Financiero"/>
    <s v="Paraguay"/>
    <s v="17/05/2024 12:58:25"/>
    <s v="27/10/2026"/>
    <s v="PYG"/>
    <n v="39202603"/>
    <n v="30211438"/>
    <n v="30652587.559999999"/>
    <n v="39202603"/>
    <n v="78.19"/>
    <x v="0"/>
  </r>
  <r>
    <s v="BONOS"/>
    <x v="4"/>
    <x v="1"/>
    <s v="Financiero"/>
    <s v="Paraguay"/>
    <s v="15/06/2021 16:40:14"/>
    <s v="16/01/2031"/>
    <s v="PYG"/>
    <n v="4596557942"/>
    <n v="2583450254"/>
    <n v="2546231398.5999999"/>
    <n v="4596557942"/>
    <n v="55.39"/>
    <x v="0"/>
  </r>
  <r>
    <s v="BONOS"/>
    <x v="4"/>
    <x v="1"/>
    <s v="Financiero"/>
    <s v="Paraguay"/>
    <s v="15/07/2021 10:11:52"/>
    <s v="16/01/2031"/>
    <s v="PYG"/>
    <n v="1899404116"/>
    <n v="1094913701"/>
    <n v="1064491554.85"/>
    <n v="1899404116"/>
    <n v="56.04"/>
    <x v="0"/>
  </r>
  <r>
    <s v="BONOS"/>
    <x v="4"/>
    <x v="1"/>
    <s v="Financiero"/>
    <s v="Paraguay"/>
    <s v="15/07/2021 11:29:43"/>
    <s v="16/01/2031"/>
    <s v="PYG"/>
    <n v="3798808232"/>
    <n v="2190185640"/>
    <n v="2129202245.45"/>
    <n v="3798808232"/>
    <n v="56.05"/>
    <x v="0"/>
  </r>
  <r>
    <s v="BONOS"/>
    <x v="4"/>
    <x v="1"/>
    <s v="Financiero"/>
    <s v="Paraguay"/>
    <s v="19/08/2021 19:24:05"/>
    <s v="16/01/2031"/>
    <s v="PYG"/>
    <n v="562902734"/>
    <n v="324246576"/>
    <n v="319461947.50999999"/>
    <n v="562902734"/>
    <n v="56.75"/>
    <x v="0"/>
  </r>
  <r>
    <s v="BONOS"/>
    <x v="4"/>
    <x v="1"/>
    <s v="Financiero"/>
    <s v="Paraguay"/>
    <s v="15/12/2021 13:20:56"/>
    <s v="16/01/2031"/>
    <s v="PYG"/>
    <n v="18532808206"/>
    <n v="10470083835"/>
    <n v="10400938392.42"/>
    <n v="18532808206"/>
    <n v="56.12"/>
    <x v="0"/>
  </r>
  <r>
    <s v="BONOS"/>
    <x v="4"/>
    <x v="1"/>
    <s v="Financiero"/>
    <s v="Paraguay"/>
    <s v="17/12/2021 11:19:00"/>
    <s v="16/01/2031"/>
    <s v="PYG"/>
    <n v="18532808206"/>
    <n v="10475152330"/>
    <n v="10401025069.32"/>
    <n v="18532808206"/>
    <n v="56.12"/>
    <x v="0"/>
  </r>
  <r>
    <s v="BONOS"/>
    <x v="4"/>
    <x v="1"/>
    <s v="Financiero"/>
    <s v="Paraguay"/>
    <s v="16/01/2023 11:40:25"/>
    <s v="15/08/2031"/>
    <s v="PYG"/>
    <n v="10227334795"/>
    <n v="5943107504"/>
    <n v="5926611147.29"/>
    <n v="10227334795"/>
    <n v="57.95"/>
    <x v="0"/>
  </r>
  <r>
    <s v="BONOS"/>
    <x v="4"/>
    <x v="1"/>
    <s v="Financiero"/>
    <s v="Paraguay"/>
    <s v="30/01/2025 14:52:17"/>
    <s v="18/03/2030"/>
    <s v="PYG"/>
    <n v="1628273968"/>
    <n v="1110693149"/>
    <n v="1086940932.05"/>
    <n v="1628273968"/>
    <n v="66.75"/>
    <x v="0"/>
  </r>
  <r>
    <s v="BONOS"/>
    <x v="4"/>
    <x v="1"/>
    <s v="Financiero"/>
    <s v="Paraguay"/>
    <s v="24/07/2025 12:18:46"/>
    <s v="16/01/2031"/>
    <s v="PYG"/>
    <n v="896876916"/>
    <n v="617076271"/>
    <n v="626036229.42999995"/>
    <n v="896876916"/>
    <n v="69.8"/>
    <x v="0"/>
  </r>
  <r>
    <s v="BONOS"/>
    <x v="4"/>
    <x v="1"/>
    <s v="Financiero"/>
    <s v="Paraguay"/>
    <s v="18/08/2025 13:06:06"/>
    <s v="18/03/2030"/>
    <s v="PYG"/>
    <n v="70579719"/>
    <n v="45828493"/>
    <n v="45135793.310000002"/>
    <n v="70579719"/>
    <n v="63.95"/>
    <x v="0"/>
  </r>
  <r>
    <s v="BONOS"/>
    <x v="5"/>
    <x v="0"/>
    <s v="Financiero"/>
    <s v="Paraguay"/>
    <s v="11/03/2025 16:06:59"/>
    <s v="21/11/2028"/>
    <s v="PYG"/>
    <n v="844249425"/>
    <n v="614352004"/>
    <n v="612489615.05999994"/>
    <n v="844249425"/>
    <n v="72.55"/>
    <x v="0"/>
  </r>
  <r>
    <s v="BONOS"/>
    <x v="5"/>
    <x v="0"/>
    <s v="Financiero"/>
    <s v="Paraguay"/>
    <s v="11/03/2025 16:08:08"/>
    <s v="20/11/2029"/>
    <s v="PYG"/>
    <n v="612967472"/>
    <n v="415177839"/>
    <n v="414112754.86000001"/>
    <n v="612967472"/>
    <n v="67.56"/>
    <x v="0"/>
  </r>
  <r>
    <s v="BONOS"/>
    <x v="6"/>
    <x v="0"/>
    <s v="Financiero"/>
    <s v="Paraguay"/>
    <s v="31/07/2019 11:47:26"/>
    <s v="07/07/2026"/>
    <s v="PYG"/>
    <n v="3448809244"/>
    <n v="1756540140"/>
    <n v="1793396461.5"/>
    <n v="3448809244"/>
    <n v="52"/>
    <x v="0"/>
  </r>
  <r>
    <s v="BONOS"/>
    <x v="6"/>
    <x v="0"/>
    <s v="Financiero"/>
    <s v="Paraguay"/>
    <s v="09/12/2021 11:42:44"/>
    <s v="02/12/2027"/>
    <s v="PYG"/>
    <n v="4369863016"/>
    <n v="2500000001"/>
    <n v="2522867497.8099999"/>
    <n v="4369863016"/>
    <n v="57.73"/>
    <x v="0"/>
  </r>
  <r>
    <s v="BONOS"/>
    <x v="6"/>
    <x v="0"/>
    <s v="Financiero"/>
    <s v="Paraguay"/>
    <s v="18/01/2022 12:24:17"/>
    <s v="14/09/2027"/>
    <s v="PYG"/>
    <n v="4260907533"/>
    <n v="2500000004"/>
    <n v="2566525667.8400002"/>
    <n v="4260907533"/>
    <n v="60.23"/>
    <x v="0"/>
  </r>
  <r>
    <s v="BONOS"/>
    <x v="6"/>
    <x v="0"/>
    <s v="Financiero"/>
    <s v="Paraguay"/>
    <s v="15/02/2022 11:42:29"/>
    <s v="11/04/2028"/>
    <s v="PYG"/>
    <n v="4431496582"/>
    <n v="2500000001"/>
    <n v="2542819652.3099999"/>
    <n v="4431496582"/>
    <n v="57.38"/>
    <x v="0"/>
  </r>
  <r>
    <s v="BONOS"/>
    <x v="6"/>
    <x v="0"/>
    <s v="Financiero"/>
    <s v="Paraguay"/>
    <s v="15/02/2022 11:43:26"/>
    <s v="08/08/2028"/>
    <s v="PYG"/>
    <n v="4566198628"/>
    <n v="2499999999"/>
    <n v="2543356418.23"/>
    <n v="4566198628"/>
    <n v="55.7"/>
    <x v="0"/>
  </r>
  <r>
    <s v="BONOS"/>
    <x v="6"/>
    <x v="0"/>
    <s v="Financiero"/>
    <s v="Paraguay"/>
    <s v="22/03/2022 12:22:00"/>
    <s v="13/06/2028"/>
    <s v="PYG"/>
    <n v="4471147250"/>
    <n v="2500000000"/>
    <n v="2512828639"/>
    <n v="4471147250"/>
    <n v="56.2"/>
    <x v="0"/>
  </r>
  <r>
    <s v="BONOS"/>
    <x v="6"/>
    <x v="0"/>
    <s v="Financiero"/>
    <s v="Paraguay"/>
    <s v="23/11/2022 11:26:49"/>
    <s v="07/07/2026"/>
    <s v="PYG"/>
    <n v="76458560"/>
    <n v="50833494"/>
    <n v="51647040.890000001"/>
    <n v="76458560"/>
    <n v="67.55"/>
    <x v="0"/>
  </r>
  <r>
    <s v="BONOS"/>
    <x v="6"/>
    <x v="0"/>
    <s v="Financiero"/>
    <s v="Paraguay"/>
    <s v="15/06/2023 14:58:56"/>
    <s v="19/08/2030"/>
    <s v="PYG"/>
    <n v="5855465760"/>
    <n v="3000000001"/>
    <n v="3016212242.9000001"/>
    <n v="5855465760"/>
    <n v="51.51"/>
    <x v="0"/>
  </r>
  <r>
    <s v="BONOS"/>
    <x v="6"/>
    <x v="0"/>
    <s v="Financiero"/>
    <s v="Paraguay"/>
    <s v="24/07/2023 14:47:35"/>
    <s v="12/10/2028"/>
    <s v="PYG"/>
    <n v="3366676721"/>
    <n v="2023939724"/>
    <n v="2010654041.4400001"/>
    <n v="3366676721"/>
    <n v="59.72"/>
    <x v="0"/>
  </r>
  <r>
    <s v="BONOS"/>
    <x v="6"/>
    <x v="0"/>
    <s v="Financiero"/>
    <s v="Paraguay"/>
    <s v="28/11/2023 16:02:08"/>
    <s v="17/03/2026"/>
    <s v="PYG"/>
    <n v="1349040"/>
    <n v="1056348"/>
    <n v="1008715.67"/>
    <n v="1349040"/>
    <n v="74.77"/>
    <x v="0"/>
  </r>
  <r>
    <s v="BONOS"/>
    <x v="6"/>
    <x v="0"/>
    <s v="Financiero"/>
    <s v="Paraguay"/>
    <s v="18/03/2024 15:50:08"/>
    <s v="19/06/2029"/>
    <s v="PYG"/>
    <n v="51178927"/>
    <n v="30516824"/>
    <n v="30689674.390000001"/>
    <n v="51178927"/>
    <n v="59.97"/>
    <x v="0"/>
  </r>
  <r>
    <s v="BONOS"/>
    <x v="6"/>
    <x v="0"/>
    <s v="Financiero"/>
    <s v="Paraguay"/>
    <s v="25/02/2025 09:02:26"/>
    <s v="19/02/2030"/>
    <s v="PYG"/>
    <n v="8241095900"/>
    <n v="4999999999"/>
    <n v="5063492332.5"/>
    <n v="8241095900"/>
    <n v="61.44"/>
    <x v="0"/>
  </r>
  <r>
    <s v="BONOS"/>
    <x v="6"/>
    <x v="0"/>
    <s v="Financiero"/>
    <s v="Paraguay"/>
    <s v="20/03/2025 09:00:58"/>
    <s v="13/03/2031"/>
    <s v="PYG"/>
    <n v="8979068504"/>
    <n v="5000000000"/>
    <n v="5023355102.29"/>
    <n v="8979068504"/>
    <n v="55.95"/>
    <x v="0"/>
  </r>
  <r>
    <s v="BONOS"/>
    <x v="6"/>
    <x v="0"/>
    <s v="Financiero"/>
    <s v="Paraguay"/>
    <s v="22/05/2025 09:41:03"/>
    <s v="16/05/2031"/>
    <s v="PYG"/>
    <n v="17842054801"/>
    <n v="9999999999"/>
    <n v="10145848061.35"/>
    <n v="17842054801"/>
    <n v="56.86"/>
    <x v="0"/>
  </r>
  <r>
    <s v="BONOS"/>
    <x v="6"/>
    <x v="0"/>
    <s v="Financiero"/>
    <s v="Paraguay"/>
    <s v="22/05/2025 09:48:06"/>
    <s v="16/05/2031"/>
    <s v="PYG"/>
    <n v="1784205480"/>
    <n v="999999999"/>
    <n v="1014584806.08"/>
    <n v="1784205480"/>
    <n v="56.86"/>
    <x v="0"/>
  </r>
  <r>
    <s v="BONOS"/>
    <x v="6"/>
    <x v="0"/>
    <s v="Financiero"/>
    <s v="Paraguay"/>
    <s v="22/05/2025 09:51:26"/>
    <s v="16/05/2031"/>
    <s v="PYG"/>
    <n v="1784205480"/>
    <n v="999999999"/>
    <n v="1014584806.08"/>
    <n v="1784205480"/>
    <n v="56.86"/>
    <x v="0"/>
  </r>
  <r>
    <s v="BONOS"/>
    <x v="6"/>
    <x v="0"/>
    <s v="Financiero"/>
    <s v="Paraguay"/>
    <s v="22/05/2025 09:51:28"/>
    <s v="16/05/2031"/>
    <s v="PYG"/>
    <n v="1784205480"/>
    <n v="999999999"/>
    <n v="1014584806.08"/>
    <n v="1784205480"/>
    <n v="56.86"/>
    <x v="0"/>
  </r>
  <r>
    <s v="BONOS"/>
    <x v="6"/>
    <x v="0"/>
    <s v="Financiero"/>
    <s v="Paraguay"/>
    <s v="22/05/2025 09:51:29"/>
    <s v="16/05/2031"/>
    <s v="PYG"/>
    <n v="1784205480"/>
    <n v="999999999"/>
    <n v="1014584806.08"/>
    <n v="1784205480"/>
    <n v="56.86"/>
    <x v="0"/>
  </r>
  <r>
    <s v="BONOS"/>
    <x v="6"/>
    <x v="0"/>
    <s v="Financiero"/>
    <s v="Paraguay"/>
    <s v="17/06/2025 09:26:10"/>
    <s v="12/03/2032"/>
    <s v="PYG"/>
    <n v="9448219172"/>
    <n v="5000000000"/>
    <n v="5026752037.2700005"/>
    <n v="9448219172"/>
    <n v="53.2"/>
    <x v="0"/>
  </r>
  <r>
    <s v="BONOS"/>
    <x v="6"/>
    <x v="0"/>
    <s v="Financiero"/>
    <s v="Paraguay"/>
    <s v="22/07/2025 10:00:45"/>
    <s v="19/07/2033"/>
    <s v="PYG"/>
    <n v="10398150678"/>
    <n v="5000000000"/>
    <n v="5130814815.1999998"/>
    <n v="10398150678"/>
    <n v="49.34"/>
    <x v="0"/>
  </r>
  <r>
    <s v="BONOS"/>
    <x v="6"/>
    <x v="0"/>
    <s v="Financiero"/>
    <s v="Paraguay"/>
    <s v="24/07/2025 14:06:46"/>
    <s v="22/11/2030"/>
    <s v="PYG"/>
    <n v="3463178077"/>
    <n v="2022931505"/>
    <n v="2006800918.1900001"/>
    <n v="3463178077"/>
    <n v="57.95"/>
    <x v="0"/>
  </r>
  <r>
    <s v="BONOS"/>
    <x v="6"/>
    <x v="0"/>
    <s v="Financiero"/>
    <s v="Paraguay"/>
    <s v="21/11/2025 15:44:14"/>
    <s v="26/07/2033"/>
    <s v="PYG"/>
    <n v="6137917816"/>
    <n v="3143282137"/>
    <n v="3186639902.9499998"/>
    <n v="6137917816"/>
    <n v="51.92"/>
    <x v="0"/>
  </r>
  <r>
    <s v="BONOS"/>
    <x v="6"/>
    <x v="0"/>
    <s v="Financiero"/>
    <m/>
    <s v="21/11/2025 15:48:35"/>
    <s v="26/07/2033"/>
    <s v="PYG"/>
    <n v="460343829"/>
    <n v="235746157"/>
    <n v="238997988.13"/>
    <n v="460343829"/>
    <n v="51.92"/>
    <x v="0"/>
  </r>
  <r>
    <s v="BONOS"/>
    <x v="6"/>
    <x v="0"/>
    <s v="Financiero"/>
    <m/>
    <s v="21/11/2025 15:48:53"/>
    <s v="26/07/2033"/>
    <s v="PYG"/>
    <n v="460343829"/>
    <n v="235746157"/>
    <n v="238997988.13"/>
    <n v="460343829"/>
    <n v="51.92"/>
    <x v="0"/>
  </r>
  <r>
    <s v="BONOS"/>
    <x v="6"/>
    <x v="0"/>
    <s v="Financiero"/>
    <m/>
    <s v="21/11/2025 15:48:55"/>
    <s v="26/07/2033"/>
    <s v="PYG"/>
    <n v="460343829"/>
    <n v="235746157"/>
    <n v="238997988.13"/>
    <n v="460343829"/>
    <n v="51.92"/>
    <x v="0"/>
  </r>
  <r>
    <s v="BONOS"/>
    <x v="6"/>
    <x v="0"/>
    <s v="Financiero"/>
    <m/>
    <s v="21/11/2025 15:48:56"/>
    <s v="26/07/2033"/>
    <s v="PYG"/>
    <n v="460343829"/>
    <n v="235746157"/>
    <n v="238997988.13"/>
    <n v="460343829"/>
    <n v="51.92"/>
    <x v="0"/>
  </r>
  <r>
    <s v="BONOS"/>
    <x v="7"/>
    <x v="0"/>
    <s v="Financiero"/>
    <m/>
    <s v="02/04/2025 13:34:33"/>
    <s v="28/03/2029"/>
    <s v="PYG"/>
    <n v="2089380818"/>
    <n v="1499999999"/>
    <n v="1500395091.8499999"/>
    <n v="2089380818"/>
    <n v="71.81"/>
    <x v="0"/>
  </r>
  <r>
    <s v="BONOS"/>
    <x v="7"/>
    <x v="0"/>
    <s v="Financiero"/>
    <m/>
    <s v="02/04/2025 13:40:06"/>
    <s v="27/03/2030"/>
    <s v="PYG"/>
    <n v="2247945200"/>
    <n v="1500000000"/>
    <n v="1500400959.3900001"/>
    <n v="2247945200"/>
    <n v="66.75"/>
    <x v="0"/>
  </r>
  <r>
    <s v="BONOS"/>
    <x v="8"/>
    <x v="0"/>
    <s v="Comercial"/>
    <m/>
    <s v="10/10/2024 15:55:28"/>
    <s v="04/10/2029"/>
    <s v="PYG"/>
    <n v="29972602740"/>
    <n v="20000000000"/>
    <n v="20454300565.34"/>
    <n v="29972602740"/>
    <n v="68.239999999999995"/>
    <x v="0"/>
  </r>
  <r>
    <s v="BONOS"/>
    <x v="8"/>
    <x v="0"/>
    <s v="Comercial"/>
    <m/>
    <s v="04/12/2024 11:21:50"/>
    <s v="03/01/2030"/>
    <s v="PYG"/>
    <n v="30169863014"/>
    <n v="20000000001"/>
    <n v="20453096901.709999"/>
    <n v="30169863014"/>
    <n v="67.790000000000006"/>
    <x v="0"/>
  </r>
  <r>
    <s v="BONOS"/>
    <x v="8"/>
    <x v="0"/>
    <s v="Comercial"/>
    <m/>
    <s v="12/12/2024 15:15:57"/>
    <s v="03/01/2030"/>
    <s v="PYG"/>
    <n v="1506301373"/>
    <n v="1000000001"/>
    <n v="1022661157.11"/>
    <n v="1506301373"/>
    <n v="67.89"/>
    <x v="0"/>
  </r>
  <r>
    <s v="BONOS"/>
    <x v="8"/>
    <x v="0"/>
    <s v="Comercial"/>
    <s v="Paraguay"/>
    <s v="27/12/2024 12:45:26"/>
    <s v="03/01/2030"/>
    <s v="PYG"/>
    <n v="12067945210"/>
    <n v="8050410961"/>
    <n v="8181618379.8199997"/>
    <n v="12067945210"/>
    <n v="67.8"/>
    <x v="0"/>
  </r>
  <r>
    <s v="BONOS"/>
    <x v="8"/>
    <x v="0"/>
    <s v="Comercial"/>
    <s v="Paraguay"/>
    <s v="21/01/2025 10:14:27"/>
    <s v="07/10/2027"/>
    <s v="PYG"/>
    <n v="5042136986"/>
    <n v="4012493151"/>
    <n v="4086407911.75"/>
    <n v="5042136986"/>
    <n v="81.05"/>
    <x v="0"/>
  </r>
  <r>
    <s v="BONOS"/>
    <x v="8"/>
    <x v="0"/>
    <s v="Comercial"/>
    <s v="Paraguay"/>
    <s v="30/01/2025 14:53:15"/>
    <s v="07/10/2027"/>
    <s v="PYG"/>
    <n v="1260534252"/>
    <n v="1005465752"/>
    <n v="1021614129.97"/>
    <n v="1260534252"/>
    <n v="81.05"/>
    <x v="0"/>
  </r>
  <r>
    <s v="BONOS"/>
    <x v="8"/>
    <x v="0"/>
    <s v="Comercial"/>
    <s v="Paraguay"/>
    <s v="05/02/2025 09:03:29"/>
    <s v="04/01/2029"/>
    <s v="PYG"/>
    <n v="1019311391"/>
    <n v="741890449"/>
    <n v="756431978.13999999"/>
    <n v="1019311391"/>
    <n v="74.209999999999994"/>
    <x v="0"/>
  </r>
  <r>
    <s v="BONOS"/>
    <x v="8"/>
    <x v="0"/>
    <s v="Comercial"/>
    <s v="Paraguay"/>
    <s v="28/02/2025 09:36:04"/>
    <s v="02/01/2031"/>
    <s v="PYG"/>
    <n v="9515631175"/>
    <n v="6018257876"/>
    <n v="6110378316.8100004"/>
    <n v="9515631175"/>
    <n v="64.209999999999994"/>
    <x v="0"/>
  </r>
  <r>
    <s v="BONOS"/>
    <x v="8"/>
    <x v="0"/>
    <s v="Comercial"/>
    <s v="Paraguay"/>
    <s v="28/02/2025 09:56:17"/>
    <s v="04/01/2029"/>
    <s v="PYG"/>
    <n v="5527945210"/>
    <n v="4063643836"/>
    <n v="4119438704.1100001"/>
    <n v="5527945210"/>
    <n v="74.52"/>
    <x v="0"/>
  </r>
  <r>
    <s v="BONOS"/>
    <x v="9"/>
    <x v="0"/>
    <s v="BURSATIL"/>
    <s v="Paraguay"/>
    <s v="19/07/2023 15:27:08"/>
    <s v="03/01/2029"/>
    <s v="PYG"/>
    <n v="7025891179"/>
    <n v="3988790630"/>
    <n v="4096998796.6700001"/>
    <n v="7025891179"/>
    <n v="58.31"/>
    <x v="0"/>
  </r>
  <r>
    <s v="BONOS"/>
    <x v="9"/>
    <x v="0"/>
    <s v="BURSATIL"/>
    <s v="Paraguay"/>
    <s v="18/09/2023 15:53:41"/>
    <s v="04/10/2028"/>
    <s v="PYG"/>
    <n v="3770978182"/>
    <n v="2232754850"/>
    <n v="2246171719"/>
    <n v="3770978182"/>
    <n v="59.56"/>
    <x v="0"/>
  </r>
  <r>
    <s v="BONOS"/>
    <x v="9"/>
    <x v="0"/>
    <s v="BURSATIL"/>
    <s v="Paraguay"/>
    <s v="28/11/2023 16:06:52"/>
    <s v="04/10/2028"/>
    <s v="PYG"/>
    <n v="1698080"/>
    <n v="1023409"/>
    <n v="1035512.57"/>
    <n v="1698080"/>
    <n v="60.98"/>
    <x v="0"/>
  </r>
  <r>
    <s v="BONOS FINANCIEROS"/>
    <x v="10"/>
    <x v="0"/>
    <s v="Financiero"/>
    <s v="Paraguay"/>
    <s v="28/02/2024 12:15:58"/>
    <s v="24/08/2027"/>
    <s v="PYG"/>
    <n v="1997383565"/>
    <n v="1500390412"/>
    <n v="1549238986.8"/>
    <n v="1997383565"/>
    <n v="77.56"/>
    <x v="0"/>
  </r>
  <r>
    <s v="BONOS FINANCIEROS"/>
    <x v="10"/>
    <x v="0"/>
    <s v="Financiero"/>
    <s v="Paraguay"/>
    <s v="28/02/2024 12:20:27"/>
    <s v="24/08/2027"/>
    <s v="PYG"/>
    <n v="1997383565"/>
    <n v="1500390412"/>
    <n v="1549238986.8"/>
    <n v="1997383565"/>
    <n v="77.56"/>
    <x v="0"/>
  </r>
  <r>
    <s v="BONOS FINANCIEROS"/>
    <x v="10"/>
    <x v="0"/>
    <s v="Financiero"/>
    <s v="Paraguay"/>
    <s v="28/02/2024 12:20:29"/>
    <s v="24/08/2027"/>
    <s v="PYG"/>
    <n v="1997383565"/>
    <n v="1500390412"/>
    <n v="1549238986.8"/>
    <n v="1997383565"/>
    <n v="77.56"/>
    <x v="0"/>
  </r>
  <r>
    <s v="BONOS FINANCIEROS"/>
    <x v="10"/>
    <x v="0"/>
    <s v="Financiero"/>
    <s v="Paraguay"/>
    <s v="04/04/2024 09:56:27"/>
    <s v="26/08/2026"/>
    <s v="PYG"/>
    <n v="1228373974"/>
    <n v="1009275342"/>
    <n v="1031913398.61"/>
    <n v="1228373974"/>
    <n v="84.01"/>
    <x v="0"/>
  </r>
  <r>
    <s v="BONOS FINANCIEROS"/>
    <x v="10"/>
    <x v="0"/>
    <s v="Financiero"/>
    <s v="Paraguay"/>
    <s v="30/04/2024 15:00:27"/>
    <s v="24/08/2027"/>
    <s v="PYG"/>
    <n v="1711091918"/>
    <n v="1314962679"/>
    <n v="1332096458.99"/>
    <n v="1711091918"/>
    <n v="77.849999999999994"/>
    <x v="0"/>
  </r>
  <r>
    <s v="CDA"/>
    <x v="10"/>
    <x v="0"/>
    <s v="Financiero"/>
    <s v="Paraguay"/>
    <s v="03/05/2024 14:32:47"/>
    <s v="27/04/2027"/>
    <s v="PYG"/>
    <n v="1268767123"/>
    <n v="1000246576"/>
    <n v="1016707895.75"/>
    <n v="1268767123"/>
    <n v="80.13"/>
    <x v="0"/>
  </r>
  <r>
    <s v="CDA"/>
    <x v="10"/>
    <x v="0"/>
    <s v="Financiero"/>
    <s v="Paraguay"/>
    <s v="03/05/2024 14:34:42"/>
    <s v="27/04/2027"/>
    <s v="PYG"/>
    <n v="1268767123"/>
    <n v="1000246576"/>
    <n v="1016707895.75"/>
    <n v="1268767123"/>
    <n v="80.13"/>
    <x v="0"/>
  </r>
  <r>
    <s v="CDA"/>
    <x v="10"/>
    <x v="0"/>
    <s v="Financiero"/>
    <s v="Paraguay"/>
    <s v="03/05/2024 14:34:43"/>
    <s v="27/04/2027"/>
    <s v="PYG"/>
    <n v="1268767123"/>
    <n v="1000246576"/>
    <n v="1016707895.75"/>
    <n v="1268767123"/>
    <n v="80.13"/>
    <x v="0"/>
  </r>
  <r>
    <s v="CDA"/>
    <x v="10"/>
    <x v="0"/>
    <s v="Financiero"/>
    <s v="Paraguay"/>
    <s v="03/05/2024 14:34:44"/>
    <s v="27/04/2027"/>
    <s v="PYG"/>
    <n v="1268767123"/>
    <n v="1000246576"/>
    <n v="1016707895.75"/>
    <n v="1268767123"/>
    <n v="80.13"/>
    <x v="0"/>
  </r>
  <r>
    <s v="CDA"/>
    <x v="10"/>
    <x v="0"/>
    <s v="Financiero"/>
    <s v="Paraguay"/>
    <s v="03/05/2024 14:34:45"/>
    <s v="27/04/2027"/>
    <s v="PYG"/>
    <n v="1268767123"/>
    <n v="1000246576"/>
    <n v="1016707895.75"/>
    <n v="1268767123"/>
    <n v="80.13"/>
    <x v="0"/>
  </r>
  <r>
    <s v="CDA"/>
    <x v="10"/>
    <x v="0"/>
    <s v="Financiero"/>
    <s v="Paraguay"/>
    <s v="24/05/2024 09:14:28"/>
    <s v="24/05/2027"/>
    <s v="PYG"/>
    <n v="1273249315"/>
    <n v="1000243839"/>
    <n v="1011480344.16"/>
    <n v="1273249315"/>
    <n v="79.44"/>
    <x v="0"/>
  </r>
  <r>
    <s v="CDA"/>
    <x v="10"/>
    <x v="0"/>
    <s v="Financiero"/>
    <s v="Paraguay"/>
    <s v="24/05/2024 09:21:50"/>
    <s v="24/05/2027"/>
    <s v="PYG"/>
    <n v="1273249315"/>
    <n v="1000243839"/>
    <n v="1011480344.16"/>
    <n v="1273249315"/>
    <n v="79.44"/>
    <x v="0"/>
  </r>
  <r>
    <s v="CDA"/>
    <x v="10"/>
    <x v="0"/>
    <s v="Financiero"/>
    <s v="Paraguay"/>
    <s v="24/05/2024 09:21:51"/>
    <s v="24/05/2027"/>
    <s v="PYG"/>
    <n v="1273249315"/>
    <n v="1000243839"/>
    <n v="1011480344.16"/>
    <n v="1273249315"/>
    <n v="79.44"/>
    <x v="0"/>
  </r>
  <r>
    <s v="CDA"/>
    <x v="10"/>
    <x v="0"/>
    <s v="Financiero"/>
    <s v="Paraguay"/>
    <s v="24/05/2024 09:21:53"/>
    <s v="24/05/2027"/>
    <s v="PYG"/>
    <n v="1273249315"/>
    <n v="1000243839"/>
    <n v="1011480344.16"/>
    <n v="1273249315"/>
    <n v="79.44"/>
    <x v="0"/>
  </r>
  <r>
    <s v="CDA"/>
    <x v="10"/>
    <x v="0"/>
    <s v="Financiero"/>
    <s v="Paraguay"/>
    <s v="24/05/2024 09:21:54"/>
    <s v="24/05/2027"/>
    <s v="PYG"/>
    <n v="1273249315"/>
    <n v="1000243839"/>
    <n v="1011480344.16"/>
    <n v="1273249315"/>
    <n v="79.44"/>
    <x v="0"/>
  </r>
  <r>
    <s v="CDA"/>
    <x v="10"/>
    <x v="0"/>
    <s v="Financiero"/>
    <s v="Paraguay"/>
    <s v="24/05/2024 09:21:56"/>
    <s v="24/05/2027"/>
    <s v="PYG"/>
    <n v="1273249315"/>
    <n v="1000243839"/>
    <n v="1011480344.16"/>
    <n v="1273249315"/>
    <n v="79.44"/>
    <x v="0"/>
  </r>
  <r>
    <s v="CDA"/>
    <x v="10"/>
    <x v="0"/>
    <s v="Financiero"/>
    <s v="Paraguay"/>
    <s v="24/05/2024 09:21:57"/>
    <s v="24/05/2027"/>
    <s v="PYG"/>
    <n v="1273249315"/>
    <n v="1000243839"/>
    <n v="1011480344.16"/>
    <n v="1273249315"/>
    <n v="79.44"/>
    <x v="0"/>
  </r>
  <r>
    <s v="CDA"/>
    <x v="10"/>
    <x v="0"/>
    <s v="Financiero"/>
    <s v="Paraguay"/>
    <s v="24/05/2024 09:21:58"/>
    <s v="24/05/2027"/>
    <s v="PYG"/>
    <n v="1273249315"/>
    <n v="1000243839"/>
    <n v="1011480344.16"/>
    <n v="1273249315"/>
    <n v="79.44"/>
    <x v="0"/>
  </r>
  <r>
    <s v="CDA"/>
    <x v="10"/>
    <x v="0"/>
    <s v="Financiero"/>
    <s v="Paraguay"/>
    <s v="24/05/2024 09:21:59"/>
    <s v="24/05/2027"/>
    <s v="PYG"/>
    <n v="1273249315"/>
    <n v="1000243839"/>
    <n v="1011480344.16"/>
    <n v="1273249315"/>
    <n v="79.44"/>
    <x v="0"/>
  </r>
  <r>
    <s v="CDA"/>
    <x v="10"/>
    <x v="0"/>
    <s v="Financiero"/>
    <s v="Paraguay"/>
    <s v="24/05/2024 09:22:00"/>
    <s v="24/05/2027"/>
    <s v="PYG"/>
    <n v="1273249315"/>
    <n v="1000243839"/>
    <n v="1011480344.16"/>
    <n v="1273249315"/>
    <n v="79.44"/>
    <x v="0"/>
  </r>
  <r>
    <s v="CDA"/>
    <x v="10"/>
    <x v="0"/>
    <s v="Financiero"/>
    <s v="Paraguay"/>
    <s v="24/05/2024 09:27:30"/>
    <s v="24/05/2027"/>
    <s v="PYG"/>
    <n v="254649863"/>
    <n v="200048768"/>
    <n v="202296070.55000001"/>
    <n v="254649863"/>
    <n v="79.44"/>
    <x v="0"/>
  </r>
  <r>
    <s v="CDA"/>
    <x v="10"/>
    <x v="0"/>
    <s v="Financiero"/>
    <s v="Paraguay"/>
    <s v="24/05/2024 09:27:31"/>
    <s v="24/05/2027"/>
    <s v="PYG"/>
    <n v="254649863"/>
    <n v="200048768"/>
    <n v="202296070.55000001"/>
    <n v="254649863"/>
    <n v="79.44"/>
    <x v="0"/>
  </r>
  <r>
    <s v="CDA"/>
    <x v="10"/>
    <x v="0"/>
    <s v="Financiero"/>
    <s v="Paraguay"/>
    <s v="24/05/2024 09:27:32"/>
    <s v="24/05/2027"/>
    <s v="PYG"/>
    <n v="254649863"/>
    <n v="200048768"/>
    <n v="202296070.55000001"/>
    <n v="254649863"/>
    <n v="79.44"/>
    <x v="0"/>
  </r>
  <r>
    <s v="CDA"/>
    <x v="10"/>
    <x v="0"/>
    <s v="Financiero"/>
    <s v="Paraguay"/>
    <s v="24/05/2024 09:27:33"/>
    <s v="24/05/2027"/>
    <s v="PYG"/>
    <n v="254649863"/>
    <n v="200048768"/>
    <n v="202296070.55000001"/>
    <n v="254649863"/>
    <n v="79.44"/>
    <x v="0"/>
  </r>
  <r>
    <s v="CDA"/>
    <x v="10"/>
    <x v="0"/>
    <s v="Financiero"/>
    <s v="Paraguay"/>
    <s v="24/05/2024 09:27:34"/>
    <s v="24/05/2027"/>
    <s v="PYG"/>
    <n v="254649863"/>
    <n v="200048768"/>
    <n v="202296070.55000001"/>
    <n v="254649863"/>
    <n v="79.44"/>
    <x v="0"/>
  </r>
  <r>
    <s v="CDA"/>
    <x v="10"/>
    <x v="0"/>
    <s v="Financiero"/>
    <s v="Paraguay"/>
    <s v="24/05/2024 09:27:35"/>
    <s v="24/05/2027"/>
    <s v="PYG"/>
    <n v="254649863"/>
    <n v="200048768"/>
    <n v="202296070.55000001"/>
    <n v="254649863"/>
    <n v="79.44"/>
    <x v="0"/>
  </r>
  <r>
    <s v="CDA"/>
    <x v="10"/>
    <x v="0"/>
    <s v="Financiero"/>
    <s v="Paraguay"/>
    <s v="24/05/2024 09:27:36"/>
    <s v="24/05/2027"/>
    <s v="PYG"/>
    <n v="254649863"/>
    <n v="200048768"/>
    <n v="202296070.55000001"/>
    <n v="254649863"/>
    <n v="79.44"/>
    <x v="0"/>
  </r>
  <r>
    <s v="CDA"/>
    <x v="10"/>
    <x v="0"/>
    <s v="Financiero"/>
    <s v="Paraguay"/>
    <s v="24/05/2024 09:27:37"/>
    <s v="24/05/2027"/>
    <s v="PYG"/>
    <n v="254649863"/>
    <n v="200048768"/>
    <n v="202296070.55000001"/>
    <n v="254649863"/>
    <n v="79.44"/>
    <x v="0"/>
  </r>
  <r>
    <s v="CDA"/>
    <x v="10"/>
    <x v="0"/>
    <s v="Financiero"/>
    <s v="Paraguay"/>
    <s v="24/05/2024 09:27:38"/>
    <s v="24/05/2027"/>
    <s v="PYG"/>
    <n v="254649863"/>
    <n v="200048768"/>
    <n v="202296070.55000001"/>
    <n v="254649863"/>
    <n v="79.44"/>
    <x v="0"/>
  </r>
  <r>
    <s v="CDA"/>
    <x v="10"/>
    <x v="0"/>
    <s v="Financiero"/>
    <s v="Paraguay"/>
    <s v="24/05/2024 09:27:40"/>
    <s v="24/05/2027"/>
    <s v="PYG"/>
    <n v="254649863"/>
    <n v="200048768"/>
    <n v="202296070.55000001"/>
    <n v="254649863"/>
    <n v="79.44"/>
    <x v="0"/>
  </r>
  <r>
    <s v="CDA"/>
    <x v="10"/>
    <x v="0"/>
    <s v="Financiero"/>
    <s v="Paraguay"/>
    <s v="13/06/2024 16:53:56"/>
    <s v="14/06/2027"/>
    <s v="PYG"/>
    <n v="1270246575"/>
    <n v="1000000000"/>
    <n v="1006336833.46"/>
    <n v="1270246575"/>
    <n v="79.22"/>
    <x v="0"/>
  </r>
  <r>
    <s v="CDA"/>
    <x v="10"/>
    <x v="0"/>
    <s v="Financiero"/>
    <s v="Paraguay"/>
    <s v="13/06/2024 17:02:46"/>
    <s v="14/06/2027"/>
    <s v="PYG"/>
    <n v="1270246575"/>
    <n v="1000000000"/>
    <n v="1006336833.46"/>
    <n v="1270246575"/>
    <n v="79.22"/>
    <x v="0"/>
  </r>
  <r>
    <s v="CDA"/>
    <x v="10"/>
    <x v="0"/>
    <s v="Financiero"/>
    <s v="Paraguay"/>
    <s v="13/06/2024 17:02:48"/>
    <s v="14/06/2027"/>
    <s v="PYG"/>
    <n v="1270246575"/>
    <n v="1000000000"/>
    <n v="1006336833.46"/>
    <n v="1270246575"/>
    <n v="79.22"/>
    <x v="0"/>
  </r>
  <r>
    <s v="CDA"/>
    <x v="10"/>
    <x v="0"/>
    <s v="Financiero"/>
    <s v="Paraguay"/>
    <s v="13/06/2024 17:02:49"/>
    <s v="14/06/2027"/>
    <s v="PYG"/>
    <n v="1270246575"/>
    <n v="1000000000"/>
    <n v="1006336833.46"/>
    <n v="1270246575"/>
    <n v="79.22"/>
    <x v="0"/>
  </r>
  <r>
    <s v="CDA"/>
    <x v="10"/>
    <x v="0"/>
    <s v="Financiero"/>
    <s v="Paraguay"/>
    <s v="13/06/2024 17:02:51"/>
    <s v="14/06/2027"/>
    <s v="PYG"/>
    <n v="1270246575"/>
    <n v="1000000000"/>
    <n v="1006336833.46"/>
    <n v="1270246575"/>
    <n v="79.22"/>
    <x v="0"/>
  </r>
  <r>
    <s v="CDA"/>
    <x v="10"/>
    <x v="0"/>
    <s v="Financiero"/>
    <s v="Paraguay"/>
    <s v="14/06/2024 16:51:47"/>
    <s v="13/06/2028"/>
    <s v="PYG"/>
    <n v="1356000000"/>
    <n v="1000000001"/>
    <n v="1005582377.3099999"/>
    <n v="1356000000"/>
    <n v="74.16"/>
    <x v="0"/>
  </r>
  <r>
    <s v="CDA"/>
    <x v="10"/>
    <x v="0"/>
    <s v="Financiero"/>
    <s v="Paraguay"/>
    <s v="14/06/2024 17:00:22"/>
    <s v="13/06/2028"/>
    <s v="PYG"/>
    <n v="1356000000"/>
    <n v="1000000001"/>
    <n v="1005582377.3099999"/>
    <n v="1356000000"/>
    <n v="74.16"/>
    <x v="0"/>
  </r>
  <r>
    <s v="CDA"/>
    <x v="10"/>
    <x v="0"/>
    <s v="Financiero"/>
    <s v="Paraguay"/>
    <s v="14/06/2024 17:07:44"/>
    <s v="13/06/2028"/>
    <s v="PYG"/>
    <n v="1356000000"/>
    <n v="1000000001"/>
    <n v="1005582377.3099999"/>
    <n v="1356000000"/>
    <n v="74.16"/>
    <x v="0"/>
  </r>
  <r>
    <s v="CDA"/>
    <x v="10"/>
    <x v="0"/>
    <s v="Financiero"/>
    <s v="Paraguay"/>
    <s v="14/06/2024 17:07:47"/>
    <s v="13/06/2028"/>
    <s v="PYG"/>
    <n v="1356000000"/>
    <n v="1000000001"/>
    <n v="1005582377.3099999"/>
    <n v="1356000000"/>
    <n v="74.16"/>
    <x v="0"/>
  </r>
  <r>
    <s v="CDA"/>
    <x v="10"/>
    <x v="0"/>
    <s v="Financiero"/>
    <s v="Paraguay"/>
    <s v="14/06/2024 17:07:48"/>
    <s v="13/06/2028"/>
    <s v="PYG"/>
    <n v="1356000000"/>
    <n v="1000000001"/>
    <n v="1005582377.3099999"/>
    <n v="1356000000"/>
    <n v="74.16"/>
    <x v="0"/>
  </r>
  <r>
    <s v="CDA"/>
    <x v="10"/>
    <x v="0"/>
    <s v="Financiero"/>
    <s v="Paraguay"/>
    <s v="14/06/2024 17:07:52"/>
    <s v="13/06/2028"/>
    <s v="PYG"/>
    <n v="1356000000"/>
    <n v="1000000001"/>
    <n v="1005582377.3099999"/>
    <n v="1356000000"/>
    <n v="74.16"/>
    <x v="0"/>
  </r>
  <r>
    <s v="CDA"/>
    <x v="10"/>
    <x v="0"/>
    <s v="Financiero"/>
    <s v="Paraguay"/>
    <s v="14/06/2024 17:07:53"/>
    <s v="13/06/2028"/>
    <s v="PYG"/>
    <n v="1356000000"/>
    <n v="1000000001"/>
    <n v="1005582377.3099999"/>
    <n v="1356000000"/>
    <n v="74.16"/>
    <x v="0"/>
  </r>
  <r>
    <s v="CDA"/>
    <x v="10"/>
    <x v="0"/>
    <s v="Financiero"/>
    <s v="Paraguay"/>
    <s v="14/06/2024 17:07:54"/>
    <s v="13/06/2028"/>
    <s v="PYG"/>
    <n v="1356000000"/>
    <n v="1000000001"/>
    <n v="1005582377.3099999"/>
    <n v="1356000000"/>
    <n v="74.16"/>
    <x v="0"/>
  </r>
  <r>
    <s v="CDA"/>
    <x v="10"/>
    <x v="0"/>
    <s v="Financiero"/>
    <s v="Paraguay"/>
    <s v="14/06/2024 17:07:55"/>
    <s v="13/06/2028"/>
    <s v="PYG"/>
    <n v="1356000000"/>
    <n v="1000000001"/>
    <n v="1005582377.3099999"/>
    <n v="1356000000"/>
    <n v="74.16"/>
    <x v="0"/>
  </r>
  <r>
    <s v="CDA"/>
    <x v="10"/>
    <x v="0"/>
    <s v="Financiero"/>
    <s v="Paraguay"/>
    <s v="14/06/2024 17:08:01"/>
    <s v="13/06/2028"/>
    <s v="PYG"/>
    <n v="1356000000"/>
    <n v="1000000001"/>
    <n v="1005582377.3099999"/>
    <n v="1356000000"/>
    <n v="74.16"/>
    <x v="0"/>
  </r>
  <r>
    <s v="CDA"/>
    <x v="10"/>
    <x v="0"/>
    <s v="Financiero"/>
    <s v="Paraguay"/>
    <s v="23/08/2024 11:53:32"/>
    <s v="05/04/2027"/>
    <s v="PYG"/>
    <n v="187245206"/>
    <n v="151923471"/>
    <n v="150263670.19"/>
    <n v="187245206"/>
    <n v="80.25"/>
    <x v="0"/>
  </r>
  <r>
    <s v="BONOS FINANCIEROS"/>
    <x v="10"/>
    <x v="0"/>
    <s v="Financiero"/>
    <s v="Paraguay"/>
    <s v="06/09/2024 13:05:52"/>
    <s v="26/08/2026"/>
    <s v="PYG"/>
    <n v="1183000001"/>
    <n v="1011607533"/>
    <n v="1034992494.63"/>
    <n v="1183000001"/>
    <n v="87.49"/>
    <x v="0"/>
  </r>
  <r>
    <s v="BONOS FINANCIEROS"/>
    <x v="10"/>
    <x v="0"/>
    <s v="Financiero"/>
    <s v="Paraguay"/>
    <s v="24/07/2025 11:33:28"/>
    <s v="26/08/2026"/>
    <s v="PYG"/>
    <n v="864405261"/>
    <n v="793482703"/>
    <n v="787282916.07000005"/>
    <n v="864405261"/>
    <n v="91.08"/>
    <x v="0"/>
  </r>
  <r>
    <s v="CDA"/>
    <x v="10"/>
    <x v="0"/>
    <s v="Financiero"/>
    <s v="Paraguay"/>
    <s v="11/09/2025 10:32:16"/>
    <s v="26/04/2027"/>
    <s v="PYG"/>
    <n v="1158054795"/>
    <n v="1012012974"/>
    <n v="1017204860.47"/>
    <n v="1158054795"/>
    <n v="87.84"/>
    <x v="0"/>
  </r>
  <r>
    <s v="CDA"/>
    <x v="10"/>
    <x v="0"/>
    <s v="Financiero"/>
    <s v="Paraguay"/>
    <s v="11/09/2025 10:34:46"/>
    <s v="26/04/2027"/>
    <s v="PYG"/>
    <n v="1158054795"/>
    <n v="1012012974"/>
    <n v="1017204860.47"/>
    <n v="1158054795"/>
    <n v="87.84"/>
    <x v="0"/>
  </r>
  <r>
    <s v="CDA"/>
    <x v="10"/>
    <x v="0"/>
    <s v="Financiero"/>
    <s v="Paraguay"/>
    <s v="11/09/2025 10:34:47"/>
    <s v="26/04/2027"/>
    <s v="PYG"/>
    <n v="1158054795"/>
    <n v="1012012974"/>
    <n v="1017204860.47"/>
    <n v="1158054795"/>
    <n v="87.84"/>
    <x v="0"/>
  </r>
  <r>
    <s v="CDA"/>
    <x v="10"/>
    <x v="0"/>
    <s v="Financiero"/>
    <s v="Paraguay"/>
    <s v="11/09/2025 10:34:48"/>
    <s v="26/04/2027"/>
    <s v="PYG"/>
    <n v="1158054795"/>
    <n v="1012012974"/>
    <n v="1017204860.47"/>
    <n v="1158054795"/>
    <n v="87.84"/>
    <x v="0"/>
  </r>
  <r>
    <s v="CDA"/>
    <x v="10"/>
    <x v="0"/>
    <s v="Financiero"/>
    <s v="Paraguay"/>
    <s v="11/09/2025 10:34:49"/>
    <s v="26/04/2027"/>
    <s v="PYG"/>
    <n v="1158054795"/>
    <n v="1012012974"/>
    <n v="1017204860.47"/>
    <n v="1158054795"/>
    <n v="87.84"/>
    <x v="0"/>
  </r>
  <r>
    <s v="CDA"/>
    <x v="10"/>
    <x v="0"/>
    <s v="Financiero"/>
    <s v="Paraguay"/>
    <s v="23/12/2025 13:40:27"/>
    <s v="22/02/2027"/>
    <s v="PYG"/>
    <n v="122639452"/>
    <n v="108108502"/>
    <n v="108377485.15000001"/>
    <n v="122639452"/>
    <n v="88.37"/>
    <x v="0"/>
  </r>
  <r>
    <s v="BONOS SUBORDINADOS"/>
    <x v="11"/>
    <x v="0"/>
    <s v="Financiero"/>
    <s v="Paraguay"/>
    <s v="03/05/2022 13:47:32"/>
    <s v="24/04/2029"/>
    <s v="PYG"/>
    <n v="8315890410"/>
    <n v="5000000000"/>
    <n v="5082040971.3999996"/>
    <n v="8315890410"/>
    <n v="61.11"/>
    <x v="0"/>
  </r>
  <r>
    <s v="BONOS SUBORDINADOS"/>
    <x v="11"/>
    <x v="0"/>
    <s v="Financiero"/>
    <s v="Paraguay"/>
    <s v="12/07/2022 14:57:53"/>
    <s v="24/04/2029"/>
    <s v="PYG"/>
    <n v="2710980278"/>
    <n v="1659697259"/>
    <n v="1656984601.1300001"/>
    <n v="2710980278"/>
    <n v="61.12"/>
    <x v="0"/>
  </r>
  <r>
    <s v="BONOS SUBORDINADOS"/>
    <x v="11"/>
    <x v="0"/>
    <s v="Financiero"/>
    <s v="Paraguay"/>
    <s v="30/10/2023 15:46:10"/>
    <s v="16/05/2028"/>
    <s v="PYG"/>
    <n v="4616383560"/>
    <n v="3415726026"/>
    <n v="3330794268.1599998"/>
    <n v="4616383560"/>
    <n v="72.150000000000006"/>
    <x v="0"/>
  </r>
  <r>
    <s v="BONOS SUBORDINADOS"/>
    <x v="11"/>
    <x v="0"/>
    <s v="Financiero"/>
    <s v="Paraguay"/>
    <s v="05/01/2024 11:46:55"/>
    <s v="19/12/2031"/>
    <s v="PYG"/>
    <n v="3755780819"/>
    <n v="2004821915"/>
    <n v="2004796118.3099999"/>
    <n v="3755780819"/>
    <n v="53.38"/>
    <x v="0"/>
  </r>
  <r>
    <s v="BONOS SUBORDINADOS"/>
    <x v="11"/>
    <x v="0"/>
    <s v="Financiero"/>
    <s v="Paraguay"/>
    <s v="19/01/2024 12:53:17"/>
    <s v="19/12/2031"/>
    <s v="PYG"/>
    <n v="3755780819"/>
    <n v="2013260275"/>
    <n v="2004859439.4400001"/>
    <n v="3755780819"/>
    <n v="53.38"/>
    <x v="0"/>
  </r>
  <r>
    <s v="BONOS SUBORDINADOS"/>
    <x v="11"/>
    <x v="0"/>
    <s v="Financiero"/>
    <s v="Paraguay"/>
    <s v="21/02/2024 12:10:48"/>
    <s v="21/01/2031"/>
    <s v="PYG"/>
    <n v="10188493148"/>
    <n v="6036164383"/>
    <n v="6105088144.1499996"/>
    <n v="10188493148"/>
    <n v="59.92"/>
    <x v="0"/>
  </r>
  <r>
    <s v="CDA"/>
    <x v="11"/>
    <x v="0"/>
    <s v="Financiero"/>
    <s v="Paraguay"/>
    <s v="21/06/2024 16:47:24"/>
    <s v="20/04/2026"/>
    <s v="PYG"/>
    <n v="193830136"/>
    <n v="163084736"/>
    <n v="163917521.11000001"/>
    <n v="193830136"/>
    <n v="84.57"/>
    <x v="0"/>
  </r>
  <r>
    <s v="BONOS SUBORDINADOS"/>
    <x v="11"/>
    <x v="0"/>
    <s v="Financiero"/>
    <s v="Paraguay"/>
    <s v="25/06/2024 09:56:57"/>
    <s v="17/06/2031"/>
    <s v="PYG"/>
    <n v="24424109576"/>
    <n v="15000000001"/>
    <n v="15029290521.469999"/>
    <n v="24424109576"/>
    <n v="61.53"/>
    <x v="0"/>
  </r>
  <r>
    <s v="BONOS SUBORDINADOS"/>
    <x v="11"/>
    <x v="0"/>
    <s v="Financiero"/>
    <s v="Paraguay"/>
    <s v="25/06/2024 10:05:43"/>
    <s v="15/06/2032"/>
    <s v="PYG"/>
    <n v="24331616448"/>
    <n v="13999999997"/>
    <n v="14028089370.139999"/>
    <n v="24331616448"/>
    <n v="57.65"/>
    <x v="0"/>
  </r>
  <r>
    <s v="CDA"/>
    <x v="11"/>
    <x v="0"/>
    <s v="Financiero"/>
    <s v="Paraguay"/>
    <s v="29/10/2024 09:06:11"/>
    <s v="22/06/2026"/>
    <s v="PYG"/>
    <n v="240328768"/>
    <n v="207232826"/>
    <n v="210937681.81"/>
    <n v="240328768"/>
    <n v="87.77"/>
    <x v="0"/>
  </r>
  <r>
    <s v="BONOS SUBORDINADOS"/>
    <x v="11"/>
    <x v="0"/>
    <s v="Financiero"/>
    <s v="Paraguay"/>
    <s v="24/07/2025 11:38:38"/>
    <s v="16/05/2028"/>
    <s v="PYG"/>
    <n v="123934246"/>
    <n v="101424659"/>
    <n v="100943781.08"/>
    <n v="123934246"/>
    <n v="81.45"/>
    <x v="0"/>
  </r>
  <r>
    <s v="BONOS SUBORDINADOS"/>
    <x v="11"/>
    <x v="0"/>
    <s v="Financiero"/>
    <s v="Paraguay"/>
    <s v="24/07/2025 11:45:24"/>
    <s v="24/04/2029"/>
    <s v="PYG"/>
    <n v="151685480"/>
    <n v="115306456"/>
    <n v="114388822.17"/>
    <n v="151685480"/>
    <n v="75.41"/>
    <x v="0"/>
  </r>
  <r>
    <s v="BONOS"/>
    <x v="12"/>
    <x v="0"/>
    <s v="Financiero"/>
    <s v="Paraguay"/>
    <s v="17/10/2023 15:32:36"/>
    <s v="06/04/2028"/>
    <s v="PYG"/>
    <n v="5188187670"/>
    <n v="3305763700"/>
    <n v="3395594099.8400002"/>
    <n v="5188187670"/>
    <n v="65.45"/>
    <x v="0"/>
  </r>
  <r>
    <s v="BONOS"/>
    <x v="12"/>
    <x v="0"/>
    <s v="Financiero"/>
    <s v="Paraguay"/>
    <s v="24/10/2023 12:55:19"/>
    <s v="31/08/2027"/>
    <s v="PYG"/>
    <n v="11510352"/>
    <n v="8118137"/>
    <n v="8069629.8099999996"/>
    <n v="11510352"/>
    <n v="70.11"/>
    <x v="0"/>
  </r>
  <r>
    <s v="BONOS"/>
    <x v="12"/>
    <x v="0"/>
    <s v="Financiero"/>
    <s v="Paraguay"/>
    <s v="07/11/2023 12:40:00"/>
    <s v="06/04/2028"/>
    <s v="PYG"/>
    <n v="4716534252"/>
    <n v="3027246575"/>
    <n v="3087036005.8699999"/>
    <n v="4716534252"/>
    <n v="65.45"/>
    <x v="0"/>
  </r>
  <r>
    <s v="BONOS"/>
    <x v="12"/>
    <x v="0"/>
    <s v="Financiero"/>
    <s v="Paraguay"/>
    <s v="04/01/2024 12:54:39"/>
    <s v="31/08/2027"/>
    <s v="PYG"/>
    <n v="22581925"/>
    <n v="16144658"/>
    <n v="16139210.49"/>
    <n v="22581925"/>
    <n v="71.47"/>
    <x v="0"/>
  </r>
  <r>
    <s v="BONOS"/>
    <x v="12"/>
    <x v="0"/>
    <s v="Financiero"/>
    <s v="Paraguay"/>
    <s v="11/01/2024 15:22:03"/>
    <s v="23/03/2026"/>
    <s v="PYG"/>
    <n v="50346849"/>
    <n v="40239438"/>
    <n v="40100579.420000002"/>
    <n v="50346849"/>
    <n v="79.650000000000006"/>
    <x v="0"/>
  </r>
  <r>
    <s v="BONOS"/>
    <x v="12"/>
    <x v="0"/>
    <s v="Financiero"/>
    <s v="Paraguay"/>
    <s v="18/03/2024 15:42:18"/>
    <s v="06/04/2028"/>
    <s v="PYG"/>
    <n v="73938736"/>
    <n v="49123394"/>
    <n v="49392629.979999997"/>
    <n v="73938736"/>
    <n v="66.8"/>
    <x v="0"/>
  </r>
  <r>
    <s v="BONOS"/>
    <x v="12"/>
    <x v="0"/>
    <s v="Financiero"/>
    <s v="Paraguay"/>
    <s v="03/07/2024 13:09:13"/>
    <s v="16/03/2027"/>
    <s v="PYG"/>
    <n v="1322239731"/>
    <n v="1004828765"/>
    <n v="1004798890.52"/>
    <n v="1322239731"/>
    <n v="75.989999999999995"/>
    <x v="0"/>
  </r>
  <r>
    <s v="BONOS"/>
    <x v="12"/>
    <x v="0"/>
    <s v="Financiero"/>
    <s v="Paraguay"/>
    <s v="03/07/2024 13:09:14"/>
    <s v="16/03/2027"/>
    <s v="PYG"/>
    <n v="1322239731"/>
    <n v="1004828765"/>
    <n v="1004798890.52"/>
    <n v="1322239731"/>
    <n v="75.989999999999995"/>
    <x v="0"/>
  </r>
  <r>
    <s v="BONOS"/>
    <x v="12"/>
    <x v="0"/>
    <s v="Financiero"/>
    <s v="Paraguay"/>
    <s v="03/07/2024 13:09:15"/>
    <s v="16/03/2027"/>
    <s v="PYG"/>
    <n v="1322239731"/>
    <n v="1004828765"/>
    <n v="1004798890.52"/>
    <n v="1322239731"/>
    <n v="75.989999999999995"/>
    <x v="0"/>
  </r>
  <r>
    <s v="BONOS"/>
    <x v="12"/>
    <x v="0"/>
    <s v="Financiero"/>
    <s v="Paraguay"/>
    <s v="03/07/2024 13:09:16"/>
    <s v="16/03/2027"/>
    <s v="PYG"/>
    <n v="1322239731"/>
    <n v="1004828765"/>
    <n v="1004798890.52"/>
    <n v="1322239731"/>
    <n v="75.989999999999995"/>
    <x v="0"/>
  </r>
  <r>
    <s v="BONOS"/>
    <x v="12"/>
    <x v="0"/>
    <s v="Financiero"/>
    <s v="Paraguay"/>
    <s v="03/07/2024 13:09:17"/>
    <s v="16/03/2027"/>
    <s v="PYG"/>
    <n v="1322239731"/>
    <n v="1004828765"/>
    <n v="1004798890.52"/>
    <n v="1322239731"/>
    <n v="75.989999999999995"/>
    <x v="0"/>
  </r>
  <r>
    <s v="BONOS"/>
    <x v="12"/>
    <x v="0"/>
    <s v="Financiero"/>
    <s v="Paraguay"/>
    <s v="03/07/2024 13:09:22"/>
    <s v="16/03/2027"/>
    <s v="PYG"/>
    <n v="1322239731"/>
    <n v="1004828765"/>
    <n v="1004798890.52"/>
    <n v="1322239731"/>
    <n v="75.989999999999995"/>
    <x v="0"/>
  </r>
  <r>
    <s v="BONOS"/>
    <x v="12"/>
    <x v="0"/>
    <s v="Financiero"/>
    <s v="Paraguay"/>
    <s v="17/07/2024 12:16:40"/>
    <s v="31/08/2027"/>
    <s v="PYG"/>
    <n v="1356520554"/>
    <n v="1012958905"/>
    <n v="1008712496.62"/>
    <n v="1356520554"/>
    <n v="74.36"/>
    <x v="0"/>
  </r>
  <r>
    <s v="BONOS"/>
    <x v="12"/>
    <x v="0"/>
    <s v="Financiero"/>
    <s v="Paraguay"/>
    <s v="17/07/2024 12:16:41"/>
    <s v="31/08/2027"/>
    <s v="PYG"/>
    <n v="1356520554"/>
    <n v="1012958905"/>
    <n v="1008712496.62"/>
    <n v="1356520554"/>
    <n v="74.36"/>
    <x v="0"/>
  </r>
  <r>
    <s v="BONOS"/>
    <x v="12"/>
    <x v="0"/>
    <s v="Financiero"/>
    <s v="Paraguay"/>
    <s v="17/07/2024 12:16:42"/>
    <s v="31/08/2027"/>
    <s v="PYG"/>
    <n v="1356520554"/>
    <n v="1012958905"/>
    <n v="1008712496.62"/>
    <n v="1356520554"/>
    <n v="74.36"/>
    <x v="0"/>
  </r>
  <r>
    <s v="BONOS"/>
    <x v="12"/>
    <x v="0"/>
    <s v="Financiero"/>
    <s v="Paraguay"/>
    <s v="17/07/2024 12:16:43"/>
    <s v="31/08/2027"/>
    <s v="PYG"/>
    <n v="1356520554"/>
    <n v="1012958905"/>
    <n v="1008712496.62"/>
    <n v="1356520554"/>
    <n v="74.36"/>
    <x v="0"/>
  </r>
  <r>
    <s v="BONOS"/>
    <x v="12"/>
    <x v="0"/>
    <s v="Financiero"/>
    <s v="Paraguay"/>
    <s v="17/07/2024 12:16:44"/>
    <s v="31/08/2027"/>
    <s v="PYG"/>
    <n v="1356520554"/>
    <n v="1012958905"/>
    <n v="1008712496.62"/>
    <n v="1356520554"/>
    <n v="74.36"/>
    <x v="0"/>
  </r>
  <r>
    <s v="BONOS"/>
    <x v="12"/>
    <x v="0"/>
    <s v="Financiero"/>
    <s v="Paraguay"/>
    <s v="17/07/2024 12:16:45"/>
    <s v="31/08/2027"/>
    <s v="PYG"/>
    <n v="1356520554"/>
    <n v="1012958905"/>
    <n v="1008712496.62"/>
    <n v="1356520554"/>
    <n v="74.36"/>
    <x v="0"/>
  </r>
  <r>
    <s v="BONOS"/>
    <x v="12"/>
    <x v="0"/>
    <s v="Financiero"/>
    <s v="Paraguay"/>
    <s v="17/07/2024 12:16:46"/>
    <s v="31/08/2027"/>
    <s v="PYG"/>
    <n v="1356520554"/>
    <n v="1012958905"/>
    <n v="1008712496.62"/>
    <n v="1356520554"/>
    <n v="74.36"/>
    <x v="0"/>
  </r>
  <r>
    <s v="BONOS"/>
    <x v="12"/>
    <x v="0"/>
    <s v="Financiero"/>
    <s v="Paraguay"/>
    <s v="17/07/2024 12:16:47"/>
    <s v="31/08/2027"/>
    <s v="PYG"/>
    <n v="1356520554"/>
    <n v="1012958905"/>
    <n v="1008712496.62"/>
    <n v="1356520554"/>
    <n v="74.36"/>
    <x v="0"/>
  </r>
  <r>
    <s v="BONOS"/>
    <x v="12"/>
    <x v="0"/>
    <s v="Financiero"/>
    <s v="Paraguay"/>
    <s v="17/07/2024 12:16:49"/>
    <s v="31/08/2027"/>
    <s v="PYG"/>
    <n v="1356520554"/>
    <n v="1012958905"/>
    <n v="1008712496.62"/>
    <n v="1356520554"/>
    <n v="74.36"/>
    <x v="0"/>
  </r>
  <r>
    <s v="BONOS"/>
    <x v="12"/>
    <x v="0"/>
    <s v="Financiero"/>
    <s v="Paraguay"/>
    <s v="17/09/2024 13:13:27"/>
    <s v="31/08/2027"/>
    <s v="PYG"/>
    <n v="1329095896"/>
    <n v="1004219180"/>
    <n v="1008688350.08"/>
    <n v="1329095896"/>
    <n v="75.89"/>
    <x v="0"/>
  </r>
  <r>
    <s v="BONOS"/>
    <x v="12"/>
    <x v="0"/>
    <s v="Financiero"/>
    <s v="Paraguay"/>
    <s v="27/11/2024 14:10:08"/>
    <s v="23/11/2027"/>
    <s v="PYG"/>
    <n v="27180273968"/>
    <n v="19999999999"/>
    <n v="20230232412.68"/>
    <n v="27180273968"/>
    <n v="74.430000000000007"/>
    <x v="0"/>
  </r>
  <r>
    <s v="BONOS"/>
    <x v="12"/>
    <x v="0"/>
    <s v="Financiero"/>
    <s v="Paraguay"/>
    <s v="17/01/2025 10:50:30"/>
    <s v="31/08/2027"/>
    <s v="PYG"/>
    <n v="846086297"/>
    <n v="658806515"/>
    <n v="655663121.30999994"/>
    <n v="846086297"/>
    <n v="77.489999999999995"/>
    <x v="0"/>
  </r>
  <r>
    <s v="BONOS"/>
    <x v="12"/>
    <x v="0"/>
    <s v="Financiero"/>
    <s v="Paraguay"/>
    <s v="22/01/2025 12:19:24"/>
    <s v="08/01/2030"/>
    <s v="PYG"/>
    <n v="30969863020"/>
    <n v="19748219178"/>
    <n v="20214446048.279999"/>
    <n v="30969863020"/>
    <n v="65.27"/>
    <x v="0"/>
  </r>
  <r>
    <s v="BONOS"/>
    <x v="12"/>
    <x v="0"/>
    <s v="Financiero"/>
    <s v="Paraguay"/>
    <s v="22/01/2025 12:25:53"/>
    <s v="08/01/2030"/>
    <s v="PYG"/>
    <n v="774246580"/>
    <n v="493705479"/>
    <n v="505361154.27999997"/>
    <n v="774246580"/>
    <n v="65.27"/>
    <x v="0"/>
  </r>
  <r>
    <s v="BONOS"/>
    <x v="12"/>
    <x v="0"/>
    <s v="Financiero"/>
    <s v="Paraguay"/>
    <s v="22/01/2025 12:25:56"/>
    <s v="08/01/2030"/>
    <s v="PYG"/>
    <n v="774246580"/>
    <n v="493705479"/>
    <n v="505361154.27999997"/>
    <n v="774246580"/>
    <n v="65.27"/>
    <x v="0"/>
  </r>
  <r>
    <s v="BONOS"/>
    <x v="12"/>
    <x v="0"/>
    <s v="Financiero"/>
    <s v="Paraguay"/>
    <s v="22/01/2025 12:25:58"/>
    <s v="08/01/2030"/>
    <s v="PYG"/>
    <n v="774246580"/>
    <n v="493705479"/>
    <n v="505361154.27999997"/>
    <n v="774246580"/>
    <n v="65.27"/>
    <x v="0"/>
  </r>
  <r>
    <s v="BONOS"/>
    <x v="12"/>
    <x v="0"/>
    <s v="Financiero"/>
    <s v="Paraguay"/>
    <s v="30/01/2025 15:12:47"/>
    <s v="08/01/2030"/>
    <s v="PYG"/>
    <n v="4800328760"/>
    <n v="3068447945"/>
    <n v="3133173945.0799999"/>
    <n v="4800328760"/>
    <n v="65.27"/>
    <x v="0"/>
  </r>
  <r>
    <s v="BONOS"/>
    <x v="12"/>
    <x v="0"/>
    <s v="Financiero"/>
    <s v="Paraguay"/>
    <s v="05/02/2025 16:27:08"/>
    <s v="08/01/2030"/>
    <s v="PYG"/>
    <n v="5574575340"/>
    <n v="3569868492"/>
    <n v="3638455317.4099998"/>
    <n v="5574575340"/>
    <n v="65.27"/>
    <x v="0"/>
  </r>
  <r>
    <s v="BONOS"/>
    <x v="12"/>
    <x v="0"/>
    <s v="Financiero"/>
    <s v="Paraguay"/>
    <s v="18/03/2025 11:43:11"/>
    <s v="08/01/2030"/>
    <s v="PYG"/>
    <n v="1827221920"/>
    <n v="1184932753"/>
    <n v="1192552616.5999999"/>
    <n v="1827221920"/>
    <n v="65.27"/>
    <x v="0"/>
  </r>
  <r>
    <s v="BONOS"/>
    <x v="12"/>
    <x v="0"/>
    <s v="Financiero"/>
    <s v="Paraguay"/>
    <s v="20/03/2025 13:03:07"/>
    <s v="23/03/2026"/>
    <s v="PYG"/>
    <n v="224764387"/>
    <n v="201575400"/>
    <n v="200502835.09999999"/>
    <n v="224764387"/>
    <n v="89.21"/>
    <x v="0"/>
  </r>
  <r>
    <s v="BONOS"/>
    <x v="12"/>
    <x v="0"/>
    <s v="Financiero"/>
    <s v="Paraguay"/>
    <s v="21/03/2025 12:47:18"/>
    <s v="08/01/2030"/>
    <s v="PYG"/>
    <n v="232273980"/>
    <n v="150780815"/>
    <n v="151608350.88"/>
    <n v="232273980"/>
    <n v="65.27"/>
    <x v="0"/>
  </r>
  <r>
    <s v="BONOS"/>
    <x v="12"/>
    <x v="0"/>
    <s v="Financiero"/>
    <s v="Paraguay"/>
    <s v="25/03/2025 09:46:30"/>
    <s v="08/01/2030"/>
    <s v="PYG"/>
    <n v="7742465760"/>
    <n v="4969979453"/>
    <n v="4999121321.9700003"/>
    <n v="7742465760"/>
    <n v="64.569999999999993"/>
    <x v="0"/>
  </r>
  <r>
    <s v="BONOS"/>
    <x v="13"/>
    <x v="0"/>
    <s v="BURSATIL"/>
    <s v="Paraguay"/>
    <s v="12/11/2024 10:41:05"/>
    <s v="13/05/2026"/>
    <s v="PYG"/>
    <n v="1133378082"/>
    <n v="1000000001"/>
    <n v="1011888053.77"/>
    <n v="1133378082"/>
    <n v="89.28"/>
    <x v="0"/>
  </r>
  <r>
    <s v="BONOS"/>
    <x v="13"/>
    <x v="0"/>
    <s v="BURSATIL"/>
    <s v="Paraguay"/>
    <s v="12/11/2024 10:41:50"/>
    <s v="12/11/2026"/>
    <s v="PYG"/>
    <n v="1181000002"/>
    <n v="1000000001"/>
    <n v="1012086381.75"/>
    <n v="1181000002"/>
    <n v="85.7"/>
    <x v="0"/>
  </r>
  <r>
    <s v="BONOS"/>
    <x v="13"/>
    <x v="0"/>
    <s v="BURSATIL"/>
    <s v="Paraguay"/>
    <s v="12/11/2024 10:42:52"/>
    <s v="13/05/2027"/>
    <s v="PYG"/>
    <n v="2459747948"/>
    <n v="1999999999"/>
    <n v="2024572522.95"/>
    <n v="2459747948"/>
    <n v="82.31"/>
    <x v="0"/>
  </r>
  <r>
    <s v="BONOS"/>
    <x v="13"/>
    <x v="0"/>
    <s v="BURSATIL"/>
    <s v="Paraguay"/>
    <s v="12/11/2024 10:43:49"/>
    <s v="12/05/2028"/>
    <s v="PYG"/>
    <n v="2664739726"/>
    <n v="2000000000"/>
    <n v="2025369097.8699999"/>
    <n v="2664739726"/>
    <n v="76.010000000000005"/>
    <x v="0"/>
  </r>
  <r>
    <s v="BONOS"/>
    <x v="13"/>
    <x v="0"/>
    <s v="BURSATIL"/>
    <s v="Paraguay"/>
    <s v="12/11/2024 10:45:00"/>
    <s v="11/05/2029"/>
    <s v="PYG"/>
    <n v="2881194515"/>
    <n v="2000000001"/>
    <n v="2026167009.74"/>
    <n v="2881194515"/>
    <n v="70.319999999999993"/>
    <x v="0"/>
  </r>
  <r>
    <s v="BONOS"/>
    <x v="13"/>
    <x v="0"/>
    <s v="BURSATIL"/>
    <s v="Paraguay"/>
    <s v="24/07/2025 09:28:38"/>
    <s v="20/07/2028"/>
    <s v="PYG"/>
    <n v="1971205476"/>
    <n v="1499999999"/>
    <n v="1529680759.8"/>
    <n v="1971205476"/>
    <n v="77.599999999999994"/>
    <x v="0"/>
  </r>
  <r>
    <s v="BONOS"/>
    <x v="14"/>
    <x v="2"/>
    <s v="Financiero"/>
    <s v="Paraguay"/>
    <s v="26/09/2024 10:12:03"/>
    <s v="29/06/2026"/>
    <s v="PYG"/>
    <n v="4887553560"/>
    <n v="4158885205"/>
    <n v="4155219635.9000001"/>
    <n v="4887553560"/>
    <n v="85.02"/>
    <x v="0"/>
  </r>
  <r>
    <s v="BONOS"/>
    <x v="14"/>
    <x v="2"/>
    <s v="Financiero"/>
    <s v="Paraguay"/>
    <s v="26/09/2024 10:21:59"/>
    <s v="27/06/2028"/>
    <s v="PYG"/>
    <n v="7020410956"/>
    <n v="5043945203"/>
    <n v="5039125512.25"/>
    <n v="7020410956"/>
    <n v="71.78"/>
    <x v="0"/>
  </r>
  <r>
    <s v="BONOS"/>
    <x v="14"/>
    <x v="2"/>
    <s v="Financiero"/>
    <s v="Paraguay"/>
    <s v="26/09/2024 11:41:45"/>
    <s v="27/06/2031"/>
    <s v="PYG"/>
    <n v="52723282538"/>
    <n v="30327862331"/>
    <n v="30324488528.52"/>
    <n v="52723282538"/>
    <n v="57.52"/>
    <x v="0"/>
  </r>
  <r>
    <s v="BONOS"/>
    <x v="14"/>
    <x v="2"/>
    <s v="Financiero"/>
    <s v="Paraguay"/>
    <s v="09/05/2025 12:34:34"/>
    <s v="05/04/2030"/>
    <s v="PYG"/>
    <n v="15983561640"/>
    <n v="10092054793"/>
    <n v="10270037307.379999"/>
    <n v="15983561640"/>
    <n v="64.25"/>
    <x v="0"/>
  </r>
  <r>
    <s v="BONOS"/>
    <x v="14"/>
    <x v="2"/>
    <s v="Financiero"/>
    <s v="Paraguay"/>
    <s v="16/05/2025 11:23:37"/>
    <s v="07/05/2030"/>
    <s v="PYG"/>
    <n v="7352438360"/>
    <n v="4604536985"/>
    <n v="4675172247.2399998"/>
    <n v="7352438360"/>
    <n v="63.59"/>
    <x v="0"/>
  </r>
  <r>
    <s v="BONOS"/>
    <x v="14"/>
    <x v="2"/>
    <s v="Financiero"/>
    <s v="Paraguay"/>
    <s v="04/09/2025 12:33:03"/>
    <s v="15/01/2026"/>
    <s v="PYG"/>
    <n v="127752206"/>
    <n v="121356363"/>
    <n v="122646140.64"/>
    <n v="127752206"/>
    <n v="96"/>
    <x v="0"/>
  </r>
  <r>
    <s v="BONOS"/>
    <x v="14"/>
    <x v="2"/>
    <s v="Financiero"/>
    <s v="Paraguay"/>
    <s v="04/09/2025 12:35:38"/>
    <s v="10/12/2026"/>
    <s v="PYG"/>
    <n v="37413700"/>
    <n v="32148164"/>
    <n v="32102675.989999998"/>
    <n v="37413700"/>
    <n v="85.8"/>
    <x v="0"/>
  </r>
  <r>
    <s v="BONOS"/>
    <x v="14"/>
    <x v="2"/>
    <s v="Financiero"/>
    <s v="Paraguay"/>
    <s v="04/09/2025 12:39:06"/>
    <s v="28/08/2026"/>
    <s v="PYG"/>
    <n v="233183287"/>
    <n v="207044383"/>
    <n v="206456905.16"/>
    <n v="233183287"/>
    <n v="88.54"/>
    <x v="0"/>
  </r>
  <r>
    <s v="BONOS"/>
    <x v="14"/>
    <x v="2"/>
    <s v="Financiero"/>
    <s v="Paraguay"/>
    <s v="04/09/2025 12:42:43"/>
    <s v="18/08/2026"/>
    <s v="PYG"/>
    <n v="11260824"/>
    <n v="10021368"/>
    <n v="10106817.26"/>
    <n v="11260824"/>
    <n v="89.75"/>
    <x v="0"/>
  </r>
  <r>
    <s v="BONOS"/>
    <x v="15"/>
    <x v="0"/>
    <s v="Financiero"/>
    <s v="Paraguay"/>
    <s v="28/12/2021 11:50:17"/>
    <s v="19/12/2028"/>
    <s v="PYG"/>
    <n v="8193726032"/>
    <n v="5000000002"/>
    <n v="5009909565.1400003"/>
    <n v="8193726032"/>
    <n v="61.14"/>
    <x v="0"/>
  </r>
  <r>
    <s v="BONOS"/>
    <x v="16"/>
    <x v="0"/>
    <s v="Comercial"/>
    <s v="Paraguay"/>
    <s v="27/09/2023 12:35:00"/>
    <s v="22/03/2028"/>
    <s v="PYG"/>
    <n v="19091267126"/>
    <n v="12500000000"/>
    <n v="12527793967.67"/>
    <n v="19091267126"/>
    <n v="65.62"/>
    <x v="0"/>
  </r>
  <r>
    <s v="BONOS"/>
    <x v="16"/>
    <x v="0"/>
    <s v="Comercial"/>
    <s v="Paraguay"/>
    <s v="09/11/2023 09:23:53"/>
    <s v="04/11/2027"/>
    <s v="PYG"/>
    <n v="14447780816"/>
    <n v="10000000001"/>
    <n v="10167101603.24"/>
    <n v="14447780816"/>
    <n v="70.37"/>
    <x v="0"/>
  </r>
  <r>
    <s v="BONOS"/>
    <x v="16"/>
    <x v="0"/>
    <s v="Comercial"/>
    <s v="Paraguay"/>
    <s v="29/11/2023 09:21:05"/>
    <s v="02/11/2028"/>
    <s v="PYG"/>
    <n v="15734246580"/>
    <n v="10263013699"/>
    <n v="10300788991.309999"/>
    <n v="15734246580"/>
    <n v="65.47"/>
    <x v="0"/>
  </r>
  <r>
    <s v="BONOS"/>
    <x v="16"/>
    <x v="0"/>
    <s v="Comercial"/>
    <s v="Paraguay"/>
    <s v="08/04/2024 11:26:15"/>
    <s v="02/11/2028"/>
    <s v="PYG"/>
    <n v="6179013708"/>
    <n v="4151216439"/>
    <n v="4120444777.8200002"/>
    <n v="6179013708"/>
    <n v="66.680000000000007"/>
    <x v="0"/>
  </r>
  <r>
    <s v="BONOS"/>
    <x v="16"/>
    <x v="0"/>
    <s v="Comercial"/>
    <s v="Paraguay"/>
    <s v="18/06/2025 13:45:16"/>
    <s v="30/09/2026"/>
    <s v="PYG"/>
    <n v="5822738"/>
    <n v="5132345"/>
    <n v="5013911.58"/>
    <n v="5822738"/>
    <n v="86.11"/>
    <x v="0"/>
  </r>
  <r>
    <s v="BONOS"/>
    <x v="16"/>
    <x v="0"/>
    <s v="Comercial"/>
    <s v="Paraguay"/>
    <s v="18/06/2025 13:51:07"/>
    <s v="04/05/2028"/>
    <s v="PYG"/>
    <n v="86974628"/>
    <n v="65981055"/>
    <n v="66236507.149999999"/>
    <n v="86974628"/>
    <n v="76.16"/>
    <x v="0"/>
  </r>
  <r>
    <s v="BONOS"/>
    <x v="16"/>
    <x v="0"/>
    <s v="Comercial"/>
    <s v="Paraguay"/>
    <s v="11/07/2025 12:05:39"/>
    <s v="23/09/2026"/>
    <s v="PYG"/>
    <n v="404815890"/>
    <n v="357716604"/>
    <n v="356753528.97000003"/>
    <n v="404815890"/>
    <n v="88.13"/>
    <x v="0"/>
  </r>
  <r>
    <s v="BONOS"/>
    <x v="16"/>
    <x v="0"/>
    <s v="Comercial"/>
    <s v="Paraguay"/>
    <s v="23/12/2025 13:31:19"/>
    <s v="23/09/2026"/>
    <s v="PYG"/>
    <n v="221939728"/>
    <n v="205782439"/>
    <n v="200765291.40000001"/>
    <n v="221939728"/>
    <n v="90.46"/>
    <x v="0"/>
  </r>
  <r>
    <s v="BONOS"/>
    <x v="17"/>
    <x v="2"/>
    <s v="Financiero"/>
    <s v="Paraguay"/>
    <s v="26/09/2024 10:26:36"/>
    <s v="23/11/2028"/>
    <s v="PYG"/>
    <n v="7437054788"/>
    <n v="5044109589"/>
    <n v="5053408870.9200001"/>
    <n v="7437054788"/>
    <n v="67.95"/>
    <x v="0"/>
  </r>
  <r>
    <s v="BONOS"/>
    <x v="17"/>
    <x v="2"/>
    <s v="Financiero"/>
    <s v="Paraguay"/>
    <s v="26/09/2024 12:04:15"/>
    <s v="19/05/2027"/>
    <s v="PYG"/>
    <n v="23644615888"/>
    <n v="18000555617"/>
    <n v="18034751078.5"/>
    <n v="23644615888"/>
    <n v="76.27"/>
    <x v="0"/>
  </r>
  <r>
    <s v="BONOS"/>
    <x v="17"/>
    <x v="2"/>
    <s v="Financiero"/>
    <s v="Paraguay"/>
    <s v="26/09/2024 12:08:18"/>
    <s v="17/05/2028"/>
    <s v="PYG"/>
    <n v="3000565890"/>
    <n v="2044887452"/>
    <n v="2049118378.8299999"/>
    <n v="3000565890"/>
    <n v="68.290000000000006"/>
    <x v="0"/>
  </r>
  <r>
    <s v="BONOS"/>
    <x v="17"/>
    <x v="2"/>
    <s v="Financiero"/>
    <s v="Paraguay"/>
    <s v="26/09/2024 12:46:33"/>
    <s v="21/06/2029"/>
    <s v="PYG"/>
    <n v="7267453156"/>
    <n v="4465620493"/>
    <n v="4472045175.96"/>
    <n v="7267453156"/>
    <n v="61.54"/>
    <x v="0"/>
  </r>
  <r>
    <s v="BONOS"/>
    <x v="17"/>
    <x v="2"/>
    <s v="Financiero"/>
    <s v="Paraguay"/>
    <s v="14/11/2024 11:11:54"/>
    <s v="21/06/2029"/>
    <s v="PYG"/>
    <n v="162801375"/>
    <n v="106165069"/>
    <n v="103680937.73999999"/>
    <n v="162801375"/>
    <n v="63.69"/>
    <x v="0"/>
  </r>
  <r>
    <s v="BONOS"/>
    <x v="18"/>
    <x v="0"/>
    <s v="Financiero"/>
    <s v="Paraguay"/>
    <s v="16/05/2018 15:49:38"/>
    <s v="22/01/2026"/>
    <s v="PYG"/>
    <n v="14303693"/>
    <n v="7033503"/>
    <n v="7177931.1799999997"/>
    <n v="14303693"/>
    <n v="50.18"/>
    <x v="0"/>
  </r>
  <r>
    <s v="BONOS"/>
    <x v="18"/>
    <x v="0"/>
    <s v="Financiero"/>
    <s v="Paraguay"/>
    <s v="22/08/2018 14:33:08"/>
    <s v="24/02/2026"/>
    <s v="PYG"/>
    <n v="19944119"/>
    <n v="10174519"/>
    <n v="10029189.029999999"/>
    <n v="19944119"/>
    <n v="50.29"/>
    <x v="0"/>
  </r>
  <r>
    <s v="BONOS"/>
    <x v="18"/>
    <x v="0"/>
    <s v="Financiero"/>
    <s v="Paraguay"/>
    <s v="27/08/2018 15:30:04"/>
    <s v="24/02/2026"/>
    <s v="PYG"/>
    <n v="19944119"/>
    <n v="10192329"/>
    <n v="10029187.9"/>
    <n v="19944119"/>
    <n v="50.29"/>
    <x v="0"/>
  </r>
  <r>
    <s v="BONOS"/>
    <x v="18"/>
    <x v="0"/>
    <s v="Financiero"/>
    <s v="Paraguay"/>
    <s v="09/10/2018 14:35:08"/>
    <s v="24/02/2026"/>
    <s v="PYG"/>
    <n v="133415994"/>
    <n v="68145317"/>
    <n v="68198261.200000003"/>
    <n v="133415994"/>
    <n v="51.12"/>
    <x v="0"/>
  </r>
  <r>
    <s v="BONOS"/>
    <x v="18"/>
    <x v="0"/>
    <s v="Financiero"/>
    <s v="Paraguay"/>
    <s v="17/10/2018 14:27:41"/>
    <s v="24/02/2026"/>
    <s v="PYG"/>
    <n v="105948006"/>
    <n v="54269260"/>
    <n v="54157515.799999997"/>
    <n v="105948006"/>
    <n v="51.12"/>
    <x v="0"/>
  </r>
  <r>
    <s v="BONOS"/>
    <x v="18"/>
    <x v="0"/>
    <s v="Financiero"/>
    <s v="Paraguay"/>
    <s v="25/10/2018 15:18:19"/>
    <s v="24/02/2026"/>
    <s v="PYG"/>
    <n v="153036006"/>
    <n v="78611176"/>
    <n v="78227590.109999999"/>
    <n v="153036006"/>
    <n v="51.12"/>
    <x v="0"/>
  </r>
  <r>
    <s v="BONOS"/>
    <x v="18"/>
    <x v="0"/>
    <s v="Financiero"/>
    <s v="Paraguay"/>
    <s v="28/12/2018 13:28:59"/>
    <s v="22/01/2026"/>
    <s v="PYG"/>
    <n v="98803433"/>
    <n v="51054110"/>
    <n v="51270993.590000004"/>
    <n v="98803433"/>
    <n v="51.89"/>
    <x v="0"/>
  </r>
  <r>
    <s v="BONOS"/>
    <x v="18"/>
    <x v="0"/>
    <s v="Financiero"/>
    <s v="Paraguay"/>
    <s v="22/02/2019 14:35:24"/>
    <s v="24/02/2026"/>
    <s v="PYG"/>
    <n v="19295899"/>
    <n v="10181643"/>
    <n v="10029188.859999999"/>
    <n v="19295899"/>
    <n v="51.98"/>
    <x v="0"/>
  </r>
  <r>
    <s v="BONOS"/>
    <x v="18"/>
    <x v="0"/>
    <s v="Financiero"/>
    <s v="Paraguay"/>
    <s v="20/08/2019 14:22:13"/>
    <s v="22/01/2026"/>
    <s v="PYG"/>
    <n v="56252876"/>
    <n v="32205823"/>
    <n v="30789520.579999998"/>
    <n v="56252876"/>
    <n v="54.73"/>
    <x v="0"/>
  </r>
  <r>
    <s v="BONOS"/>
    <x v="18"/>
    <x v="0"/>
    <s v="Financiero"/>
    <s v="Paraguay"/>
    <s v="04/10/2019 15:57:50"/>
    <s v="24/02/2026"/>
    <s v="PYG"/>
    <n v="93450167"/>
    <n v="51036329"/>
    <n v="51148660.869999997"/>
    <n v="93450167"/>
    <n v="54.73"/>
    <x v="0"/>
  </r>
  <r>
    <s v="BONOS"/>
    <x v="18"/>
    <x v="0"/>
    <s v="Financiero"/>
    <s v="Paraguay"/>
    <s v="29/10/2020 08:51:43"/>
    <s v="27/10/2026"/>
    <s v="PYG"/>
    <n v="1756000007"/>
    <n v="1000345206"/>
    <n v="1022338430.61"/>
    <n v="1756000007"/>
    <n v="58.22"/>
    <x v="0"/>
  </r>
  <r>
    <s v="BONOS"/>
    <x v="18"/>
    <x v="0"/>
    <s v="Financiero"/>
    <s v="Paraguay"/>
    <s v="29/04/2021 11:45:55"/>
    <s v="29/07/2026"/>
    <s v="PYG"/>
    <n v="3087175339"/>
    <n v="2000000000"/>
    <n v="2035592890.53"/>
    <n v="3087175339"/>
    <n v="65.94"/>
    <x v="0"/>
  </r>
  <r>
    <s v="BONOS"/>
    <x v="18"/>
    <x v="0"/>
    <s v="Financiero"/>
    <s v="Paraguay"/>
    <s v="05/07/2021 17:21:59"/>
    <s v="03/11/2026"/>
    <s v="PYG"/>
    <n v="3040178082"/>
    <n v="2000000001"/>
    <n v="2041492433.3800001"/>
    <n v="3040178082"/>
    <n v="67.150000000000006"/>
    <x v="0"/>
  </r>
  <r>
    <s v="BONOS"/>
    <x v="18"/>
    <x v="0"/>
    <s v="Financiero"/>
    <s v="Paraguay"/>
    <s v="05/07/2021 17:22:50"/>
    <s v="04/02/2027"/>
    <s v="PYG"/>
    <n v="3101041097"/>
    <n v="1999999999"/>
    <n v="2041872140.1300001"/>
    <n v="3101041097"/>
    <n v="65.84"/>
    <x v="0"/>
  </r>
  <r>
    <s v="BONOS"/>
    <x v="18"/>
    <x v="0"/>
    <s v="Financiero"/>
    <s v="Paraguay"/>
    <s v="25/08/2022 09:40:59"/>
    <s v="29/06/2028"/>
    <s v="PYG"/>
    <n v="3316095888"/>
    <n v="2000000000"/>
    <n v="2009754218.74"/>
    <n v="3316095888"/>
    <n v="60.61"/>
    <x v="0"/>
  </r>
  <r>
    <s v="BONOS"/>
    <x v="18"/>
    <x v="0"/>
    <s v="Financiero"/>
    <s v="Paraguay"/>
    <s v="25/08/2022 09:44:49"/>
    <s v="20/10/2028"/>
    <s v="PYG"/>
    <n v="3416547952"/>
    <n v="1999999999"/>
    <n v="2009875169.1500001"/>
    <n v="3416547952"/>
    <n v="58.83"/>
    <x v="0"/>
  </r>
  <r>
    <s v="BONOS"/>
    <x v="18"/>
    <x v="0"/>
    <s v="Financiero"/>
    <s v="Paraguay"/>
    <s v="20/02/2023 11:48:32"/>
    <s v="20/05/2030"/>
    <s v="PYG"/>
    <n v="3761583569"/>
    <n v="2000000001"/>
    <n v="2022507333.6700001"/>
    <n v="3761583569"/>
    <n v="53.77"/>
    <x v="0"/>
  </r>
  <r>
    <s v="BONOS"/>
    <x v="18"/>
    <x v="0"/>
    <s v="Financiero"/>
    <s v="Paraguay"/>
    <s v="20/02/2023 12:02:00"/>
    <s v="19/07/2030"/>
    <s v="PYG"/>
    <n v="3801528761"/>
    <n v="1999999998"/>
    <n v="2027208825.5599999"/>
    <n v="3801528761"/>
    <n v="53.33"/>
    <x v="0"/>
  </r>
  <r>
    <s v="BONOS"/>
    <x v="18"/>
    <x v="0"/>
    <s v="Financiero"/>
    <s v="Paraguay"/>
    <s v="21/02/2023 13:50:20"/>
    <s v="19/10/2029"/>
    <s v="PYG"/>
    <n v="2249863008"/>
    <n v="1250410958"/>
    <n v="1272454990.3599999"/>
    <n v="2249863008"/>
    <n v="56.56"/>
    <x v="0"/>
  </r>
  <r>
    <s v="BONOS"/>
    <x v="18"/>
    <x v="0"/>
    <s v="Financiero"/>
    <s v="Paraguay"/>
    <s v="23/06/2023 15:33:19"/>
    <s v="20/02/2030"/>
    <s v="PYG"/>
    <n v="144753980"/>
    <n v="80736437"/>
    <n v="80893315.260000005"/>
    <n v="144753980"/>
    <n v="55.88"/>
    <x v="0"/>
  </r>
  <r>
    <s v="BONOS"/>
    <x v="18"/>
    <x v="0"/>
    <s v="Financiero"/>
    <s v="Paraguay"/>
    <s v="28/08/2023 16:20:42"/>
    <s v="28/02/2028"/>
    <s v="PYG"/>
    <n v="1950758730"/>
    <n v="1310053769"/>
    <n v="1285832024.53"/>
    <n v="1950758730"/>
    <n v="65.91"/>
    <x v="0"/>
  </r>
  <r>
    <s v="BONOS"/>
    <x v="18"/>
    <x v="0"/>
    <s v="Financiero"/>
    <s v="Paraguay"/>
    <s v="20/09/2023 09:53:06"/>
    <s v="21/08/2028"/>
    <s v="PYG"/>
    <n v="3073276715"/>
    <n v="1999999999"/>
    <n v="2015370652.27"/>
    <n v="3073276715"/>
    <n v="65.58"/>
    <x v="0"/>
  </r>
  <r>
    <s v="BONOS"/>
    <x v="18"/>
    <x v="0"/>
    <s v="Financiero"/>
    <s v="Paraguay"/>
    <s v="20/09/2023 10:47:44"/>
    <s v="20/07/2027"/>
    <s v="PYG"/>
    <n v="280490407"/>
    <n v="200000000"/>
    <n v="200107199.41999999"/>
    <n v="280490407"/>
    <n v="71.34"/>
    <x v="0"/>
  </r>
  <r>
    <s v="BONOS"/>
    <x v="18"/>
    <x v="0"/>
    <s v="Financiero"/>
    <s v="Paraguay"/>
    <s v="20/09/2023 11:00:14"/>
    <s v="20/07/2027"/>
    <s v="PYG"/>
    <n v="280490407"/>
    <n v="200000000"/>
    <n v="200107199.41999999"/>
    <n v="280490407"/>
    <n v="71.34"/>
    <x v="0"/>
  </r>
  <r>
    <s v="BONOS"/>
    <x v="18"/>
    <x v="0"/>
    <s v="Financiero"/>
    <s v="Paraguay"/>
    <s v="20/09/2023 11:00:16"/>
    <s v="20/07/2027"/>
    <s v="PYG"/>
    <n v="280490407"/>
    <n v="200000000"/>
    <n v="200107199.41999999"/>
    <n v="280490407"/>
    <n v="71.34"/>
    <x v="0"/>
  </r>
  <r>
    <s v="BONOS"/>
    <x v="18"/>
    <x v="0"/>
    <s v="Financiero"/>
    <s v="Paraguay"/>
    <s v="20/09/2023 11:00:17"/>
    <s v="20/07/2027"/>
    <s v="PYG"/>
    <n v="280490407"/>
    <n v="200000000"/>
    <n v="200107199.41999999"/>
    <n v="280490407"/>
    <n v="71.34"/>
    <x v="0"/>
  </r>
  <r>
    <s v="BONOS"/>
    <x v="18"/>
    <x v="0"/>
    <s v="Financiero"/>
    <s v="Paraguay"/>
    <s v="20/09/2023 11:05:48"/>
    <s v="19/05/2028"/>
    <s v="PYG"/>
    <n v="299847118"/>
    <n v="200000001"/>
    <n v="201510517.59"/>
    <n v="299847118"/>
    <n v="67.2"/>
    <x v="0"/>
  </r>
  <r>
    <s v="BONOS"/>
    <x v="18"/>
    <x v="0"/>
    <s v="Financiero"/>
    <s v="Paraguay"/>
    <s v="28/11/2023 15:39:42"/>
    <s v="22/01/2026"/>
    <s v="PYG"/>
    <n v="1302922"/>
    <n v="1030804"/>
    <n v="1026020.21"/>
    <n v="1302922"/>
    <n v="78.75"/>
    <x v="0"/>
  </r>
  <r>
    <s v="BONOS"/>
    <x v="18"/>
    <x v="0"/>
    <s v="Financiero"/>
    <s v="Paraguay"/>
    <s v="28/11/2023 15:53:29"/>
    <s v="06/02/2029"/>
    <s v="PYG"/>
    <n v="16252696"/>
    <n v="10197891"/>
    <n v="10287273.68"/>
    <n v="16252696"/>
    <n v="63.3"/>
    <x v="0"/>
  </r>
  <r>
    <s v="BONOS"/>
    <x v="18"/>
    <x v="0"/>
    <s v="Financiero"/>
    <s v="Paraguay"/>
    <s v="20/12/2023 15:55:55"/>
    <s v="20/07/2027"/>
    <s v="PYG"/>
    <n v="290393808"/>
    <n v="210999998"/>
    <n v="211113912.00999999"/>
    <n v="290393808"/>
    <n v="72.7"/>
    <x v="0"/>
  </r>
  <r>
    <s v="BONOS"/>
    <x v="18"/>
    <x v="0"/>
    <s v="Financiero"/>
    <s v="Paraguay"/>
    <s v="08/04/2024 11:53:07"/>
    <s v="20/03/2028"/>
    <s v="PYG"/>
    <n v="2642342332"/>
    <n v="1860304247"/>
    <n v="1856499343.49"/>
    <n v="2642342332"/>
    <n v="70.260000000000005"/>
    <x v="0"/>
  </r>
  <r>
    <s v="BONOS"/>
    <x v="18"/>
    <x v="0"/>
    <s v="Financiero"/>
    <s v="Paraguay"/>
    <s v="21/05/2024 11:09:56"/>
    <s v="20/11/2029"/>
    <s v="PYG"/>
    <n v="3122838354"/>
    <n v="1999999999"/>
    <n v="2018348750.5599999"/>
    <n v="3122838354"/>
    <n v="64.63"/>
    <x v="0"/>
  </r>
  <r>
    <s v="BONOS"/>
    <x v="18"/>
    <x v="0"/>
    <s v="Financiero"/>
    <s v="Paraguay"/>
    <s v="21/05/2024 11:14:33"/>
    <s v="20/03/2030"/>
    <s v="PYG"/>
    <n v="3195739729"/>
    <n v="2000000001"/>
    <n v="2018389622.6900001"/>
    <n v="3195739729"/>
    <n v="63.16"/>
    <x v="0"/>
  </r>
  <r>
    <s v="BONOS"/>
    <x v="18"/>
    <x v="0"/>
    <s v="Financiero"/>
    <s v="Paraguay"/>
    <s v="12/08/2024 13:19:34"/>
    <s v="20/05/2031"/>
    <s v="PYG"/>
    <n v="2917427398"/>
    <n v="1750000000"/>
    <n v="1773474170.02"/>
    <n v="2917427398"/>
    <n v="60.79"/>
    <x v="0"/>
  </r>
  <r>
    <s v="BONOS"/>
    <x v="18"/>
    <x v="0"/>
    <s v="Financiero"/>
    <s v="Paraguay"/>
    <s v="12/08/2024 13:33:07"/>
    <s v="20/02/2031"/>
    <s v="PYG"/>
    <n v="3279638349"/>
    <n v="2000000001"/>
    <n v="2026689607.21"/>
    <n v="3279638349"/>
    <n v="61.8"/>
    <x v="0"/>
  </r>
  <r>
    <s v="BONOS"/>
    <x v="18"/>
    <x v="0"/>
    <s v="Financiero"/>
    <s v="Paraguay"/>
    <s v="12/08/2024 13:37:52"/>
    <s v="20/11/2030"/>
    <s v="PYG"/>
    <n v="3218937529"/>
    <n v="1999999999"/>
    <n v="2026446391.0899999"/>
    <n v="3218937529"/>
    <n v="62.95"/>
    <x v="0"/>
  </r>
  <r>
    <s v="BONOS"/>
    <x v="18"/>
    <x v="0"/>
    <s v="Financiero"/>
    <s v="Paraguay"/>
    <s v="12/08/2024 13:40:49"/>
    <s v="22/10/2030"/>
    <s v="PYG"/>
    <n v="3202268488"/>
    <n v="2000000000"/>
    <n v="2026454009.79"/>
    <n v="3202268488"/>
    <n v="63.28"/>
    <x v="0"/>
  </r>
  <r>
    <s v="BONOS"/>
    <x v="18"/>
    <x v="0"/>
    <s v="Financiero"/>
    <s v="Paraguay"/>
    <s v="12/08/2024 13:43:03"/>
    <s v="20/08/2030"/>
    <s v="PYG"/>
    <n v="3162758901"/>
    <n v="2000000002"/>
    <n v="2026283907.25"/>
    <n v="3162758901"/>
    <n v="64.069999999999993"/>
    <x v="0"/>
  </r>
  <r>
    <s v="BONOS"/>
    <x v="18"/>
    <x v="0"/>
    <s v="Financiero"/>
    <s v="Paraguay"/>
    <s v="09/01/2025 09:22:49"/>
    <s v="20/11/2031"/>
    <s v="PYG"/>
    <n v="3352553413"/>
    <n v="2000000001"/>
    <n v="2044780989.52"/>
    <n v="3352553413"/>
    <n v="60.99"/>
    <x v="0"/>
  </r>
  <r>
    <s v="BONOS"/>
    <x v="18"/>
    <x v="0"/>
    <s v="Financiero"/>
    <s v="Paraguay"/>
    <s v="09/01/2025 09:26:40"/>
    <s v="20/02/2032"/>
    <s v="PYG"/>
    <n v="3409326034"/>
    <n v="2000000001"/>
    <n v="2045006743.5"/>
    <n v="3409326034"/>
    <n v="59.98"/>
    <x v="0"/>
  </r>
  <r>
    <s v="BONOS"/>
    <x v="18"/>
    <x v="0"/>
    <s v="Financiero"/>
    <s v="Paraguay"/>
    <s v="10/01/2025 11:41:08"/>
    <s v="21/07/2031"/>
    <s v="PYG"/>
    <n v="3107966130"/>
    <n v="1895508795"/>
    <n v="1937176363.1600001"/>
    <n v="3107966130"/>
    <n v="62.33"/>
    <x v="0"/>
  </r>
  <r>
    <s v="BONOS"/>
    <x v="18"/>
    <x v="0"/>
    <s v="Financiero"/>
    <s v="Paraguay"/>
    <s v="03/07/2025 10:07:53"/>
    <s v="04/12/2028"/>
    <s v="PYG"/>
    <n v="2623786301"/>
    <n v="2000498631"/>
    <n v="2044898889.6199999"/>
    <n v="2623786301"/>
    <n v="77.94"/>
    <x v="0"/>
  </r>
  <r>
    <s v="BONOS"/>
    <x v="18"/>
    <x v="0"/>
    <s v="Financiero"/>
    <s v="Paraguay"/>
    <s v="03/07/2025 10:12:29"/>
    <s v="04/12/2029"/>
    <s v="PYG"/>
    <n v="2827923292"/>
    <n v="2000512327"/>
    <n v="2046129166.02"/>
    <n v="2827923292"/>
    <n v="72.349999999999994"/>
    <x v="0"/>
  </r>
  <r>
    <s v="BONOS"/>
    <x v="18"/>
    <x v="0"/>
    <s v="Financiero"/>
    <s v="Paraguay"/>
    <s v="03/07/2025 10:15:37"/>
    <s v="02/12/2030"/>
    <s v="PYG"/>
    <n v="3041008225"/>
    <n v="2000526027"/>
    <n v="2047361347.0999999"/>
    <n v="3041008225"/>
    <n v="67.33"/>
    <x v="0"/>
  </r>
  <r>
    <s v="BONOS"/>
    <x v="18"/>
    <x v="0"/>
    <s v="Financiero"/>
    <s v="Paraguay"/>
    <s v="03/07/2025 10:26:26"/>
    <s v="04/03/2031"/>
    <s v="PYG"/>
    <n v="3095076711"/>
    <n v="2000528768"/>
    <n v="2047607270.3299999"/>
    <n v="3095076711"/>
    <n v="66.16"/>
    <x v="0"/>
  </r>
  <r>
    <s v="BONOS"/>
    <x v="18"/>
    <x v="0"/>
    <s v="Financiero"/>
    <s v="Paraguay"/>
    <s v="03/07/2025 10:29:39"/>
    <s v="04/08/2031"/>
    <s v="PYG"/>
    <n v="3028756162"/>
    <n v="1900507535"/>
    <n v="1945706788.8"/>
    <n v="3028756162"/>
    <n v="64.239999999999995"/>
    <x v="0"/>
  </r>
  <r>
    <s v="BONOS"/>
    <x v="18"/>
    <x v="0"/>
    <s v="Financiero"/>
    <s v="Paraguay"/>
    <s v="09/12/2025 16:48:22"/>
    <s v="06/09/2027"/>
    <s v="PYG"/>
    <n v="168370822"/>
    <n v="146171729"/>
    <n v="146935918.47999999"/>
    <n v="168370822"/>
    <n v="87.27"/>
    <x v="0"/>
  </r>
  <r>
    <s v="BONOS"/>
    <x v="18"/>
    <x v="0"/>
    <s v="Financiero"/>
    <s v="Paraguay"/>
    <s v="09/12/2025 16:54:18"/>
    <s v="07/06/2027"/>
    <s v="PYG"/>
    <n v="1701575341"/>
    <n v="1500042677"/>
    <n v="1508109909.4300001"/>
    <n v="1701575341"/>
    <n v="88.63"/>
    <x v="0"/>
  </r>
  <r>
    <s v="BONOS"/>
    <x v="19"/>
    <x v="0"/>
    <s v="Financiero"/>
    <s v="Paraguay"/>
    <s v="09/01/2024 16:47:25"/>
    <s v="14/12/2027"/>
    <s v="PYG"/>
    <n v="2815200003"/>
    <n v="2082760273"/>
    <n v="2079616862.23"/>
    <n v="2815200003"/>
    <n v="73.87"/>
    <x v="0"/>
  </r>
  <r>
    <s v="BONOS"/>
    <x v="19"/>
    <x v="0"/>
    <s v="Financiero"/>
    <s v="Paraguay"/>
    <s v="11/01/2024 12:20:43"/>
    <s v="14/12/2027"/>
    <s v="PYG"/>
    <n v="1359999998"/>
    <n v="1006657535"/>
    <n v="1004650080.66"/>
    <n v="1359999998"/>
    <n v="73.87"/>
    <x v="0"/>
  </r>
  <r>
    <s v="BONOS"/>
    <x v="20"/>
    <x v="0"/>
    <s v="Comercial"/>
    <s v="Paraguay"/>
    <s v="11/07/2025 11:39:20"/>
    <s v="02/07/2032"/>
    <s v="PYG"/>
    <n v="866924656"/>
    <n v="500431505"/>
    <n v="512220372.58999997"/>
    <n v="866924656"/>
    <n v="59.08"/>
    <x v="0"/>
  </r>
  <r>
    <s v="BONOS"/>
    <x v="20"/>
    <x v="0"/>
    <s v="Comercial"/>
    <s v="Paraguay"/>
    <s v="11/07/2025 11:39:21"/>
    <s v="02/07/2032"/>
    <s v="PYG"/>
    <n v="866924656"/>
    <n v="500431505"/>
    <n v="512220372.58999997"/>
    <n v="866924656"/>
    <n v="59.08"/>
    <x v="0"/>
  </r>
  <r>
    <s v="BONOS"/>
    <x v="20"/>
    <x v="0"/>
    <s v="Comercial"/>
    <s v="Paraguay"/>
    <s v="11/07/2025 11:39:22"/>
    <s v="02/07/2032"/>
    <s v="PYG"/>
    <n v="866924656"/>
    <n v="500431505"/>
    <n v="512220372.58999997"/>
    <n v="866924656"/>
    <n v="59.08"/>
    <x v="0"/>
  </r>
  <r>
    <s v="BONOS"/>
    <x v="20"/>
    <x v="0"/>
    <s v="Comercial"/>
    <s v="Paraguay"/>
    <s v="11/07/2025 11:39:23"/>
    <s v="02/07/2032"/>
    <s v="PYG"/>
    <n v="866924656"/>
    <n v="500431505"/>
    <n v="512220372.58999997"/>
    <n v="866924656"/>
    <n v="59.08"/>
    <x v="0"/>
  </r>
  <r>
    <s v="BONOS"/>
    <x v="20"/>
    <x v="0"/>
    <s v="Comercial"/>
    <s v="Paraguay"/>
    <s v="11/07/2025 11:39:24"/>
    <s v="02/07/2032"/>
    <s v="PYG"/>
    <n v="866924656"/>
    <n v="500431505"/>
    <n v="512220372.58999997"/>
    <n v="866924656"/>
    <n v="59.08"/>
    <x v="0"/>
  </r>
  <r>
    <s v="BONOS"/>
    <x v="20"/>
    <x v="0"/>
    <s v="Comercial"/>
    <s v="Paraguay"/>
    <s v="11/07/2025 11:39:25"/>
    <s v="02/07/2032"/>
    <s v="PYG"/>
    <n v="866924656"/>
    <n v="500431505"/>
    <n v="512220372.58999997"/>
    <n v="866924656"/>
    <n v="59.08"/>
    <x v="0"/>
  </r>
  <r>
    <s v="BONOS"/>
    <x v="20"/>
    <x v="0"/>
    <s v="Comercial"/>
    <m/>
    <s v="11/07/2025 11:39:26"/>
    <s v="02/07/2032"/>
    <s v="PYG"/>
    <n v="866924656"/>
    <n v="500431505"/>
    <n v="512220372.58999997"/>
    <n v="866924656"/>
    <n v="59.08"/>
    <x v="0"/>
  </r>
  <r>
    <s v="BONOS"/>
    <x v="20"/>
    <x v="0"/>
    <s v="Comercial"/>
    <m/>
    <s v="11/07/2025 11:39:27"/>
    <s v="02/07/2032"/>
    <s v="PYG"/>
    <n v="866924656"/>
    <n v="500431505"/>
    <n v="512220372.58999997"/>
    <n v="866924656"/>
    <n v="59.08"/>
    <x v="0"/>
  </r>
  <r>
    <s v="BONOS"/>
    <x v="20"/>
    <x v="0"/>
    <s v="Comercial"/>
    <m/>
    <s v="10/09/2025 11:52:24"/>
    <s v="28/06/2035"/>
    <s v="PYG"/>
    <n v="6367602753"/>
    <n v="3059178077"/>
    <n v="3078762094.4899998"/>
    <n v="6367602753"/>
    <n v="48.35"/>
    <x v="0"/>
  </r>
  <r>
    <s v="BONOS"/>
    <x v="21"/>
    <x v="0"/>
    <s v="Financiero"/>
    <m/>
    <s v="21/03/2022 11:54:19"/>
    <s v="11/09/2028"/>
    <s v="PYG"/>
    <n v="30525685488"/>
    <n v="19200000000"/>
    <n v="19275883256.279999"/>
    <n v="30525685488"/>
    <n v="63.15"/>
    <x v="0"/>
  </r>
  <r>
    <s v="BONOS"/>
    <x v="21"/>
    <x v="0"/>
    <s v="Financiero"/>
    <m/>
    <s v="15/10/2024 09:49:10"/>
    <s v="10/09/2029"/>
    <s v="PYG"/>
    <n v="14662191780"/>
    <n v="10074287670"/>
    <n v="10041060211.77"/>
    <n v="14662191780"/>
    <n v="68.48"/>
    <x v="0"/>
  </r>
  <r>
    <s v="BONOS"/>
    <x v="21"/>
    <x v="0"/>
    <s v="Financiero"/>
    <m/>
    <s v="21/10/2024 10:32:30"/>
    <s v="10/09/2029"/>
    <s v="PYG"/>
    <n v="14662191780"/>
    <n v="10089657534"/>
    <n v="10041103437.030001"/>
    <n v="14662191780"/>
    <n v="68.48"/>
    <x v="0"/>
  </r>
  <r>
    <s v="ACCIONES PREFERIDAS"/>
    <x v="22"/>
    <x v="0"/>
    <s v="Financiero"/>
    <m/>
    <s v="09/08/2024 17:39:44"/>
    <s v="07/08/2029"/>
    <s v="PYG"/>
    <n v="4108235616"/>
    <n v="2499999998"/>
    <n v="2802141969.8699999"/>
    <n v="4108235616"/>
    <n v="68.209999999999994"/>
    <x v="0"/>
  </r>
  <r>
    <s v="ACCIONES PREFERIDAS"/>
    <x v="22"/>
    <x v="0"/>
    <s v="Financiero"/>
    <m/>
    <s v="05/09/2024 10:29:40"/>
    <s v="07/12/2029"/>
    <s v="PYG"/>
    <n v="4192043837"/>
    <n v="2499999998"/>
    <n v="2801652171.1399999"/>
    <n v="4192043837"/>
    <n v="66.83"/>
    <x v="0"/>
  </r>
  <r>
    <s v="ACCIONES PREFERIDAS"/>
    <x v="22"/>
    <x v="0"/>
    <s v="Financiero"/>
    <m/>
    <s v="23/09/2024 16:17:07"/>
    <s v="05/04/2030"/>
    <s v="PYG"/>
    <n v="4281145207"/>
    <n v="2500000001"/>
    <n v="2801159163.8600001"/>
    <n v="4281145207"/>
    <n v="65.430000000000007"/>
    <x v="0"/>
  </r>
  <r>
    <s v="ACCIONES PREFERIDAS"/>
    <x v="22"/>
    <x v="0"/>
    <s v="Financiero"/>
    <m/>
    <s v="07/10/2024 09:12:52"/>
    <s v="09/08/2030"/>
    <s v="PYG"/>
    <n v="4379950684"/>
    <n v="2500000001"/>
    <n v="2801269919.0500002"/>
    <n v="4379950684"/>
    <n v="63.96"/>
    <x v="0"/>
  </r>
  <r>
    <s v="ACCIONES PREFERIDAS"/>
    <x v="22"/>
    <x v="0"/>
    <s v="Financiero"/>
    <s v="Paraguay"/>
    <s v="11/11/2024 09:25:07"/>
    <s v="11/12/2030"/>
    <s v="PYG"/>
    <n v="4458465752"/>
    <n v="2500000001"/>
    <n v="2801526358.1599998"/>
    <n v="4458465752"/>
    <n v="62.84"/>
    <x v="0"/>
  </r>
  <r>
    <s v="ACCIONES PREFERIDAS"/>
    <x v="22"/>
    <x v="0"/>
    <s v="Financiero"/>
    <s v="Paraguay"/>
    <s v="25/11/2024 09:51:51"/>
    <s v="11/06/2031"/>
    <s v="PYG"/>
    <n v="4606673972"/>
    <n v="2499999999"/>
    <n v="2801948531.3899999"/>
    <n v="4606673972"/>
    <n v="60.82"/>
    <x v="0"/>
  </r>
  <r>
    <s v="ACCIONES PREFERIDAS"/>
    <x v="22"/>
    <x v="0"/>
    <s v="Financiero"/>
    <s v="Paraguay"/>
    <s v="24/03/2025 09:02:30"/>
    <s v="10/10/2031"/>
    <s v="PYG"/>
    <n v="4608438358"/>
    <n v="2500000003"/>
    <n v="2731038288"/>
    <n v="4608438358"/>
    <n v="59.26"/>
    <x v="0"/>
  </r>
  <r>
    <s v="ACCIONES PREFERIDAS"/>
    <x v="22"/>
    <x v="0"/>
    <s v="Financiero"/>
    <s v="Paraguay"/>
    <s v="27/05/2025 09:09:28"/>
    <s v="13/02/2032"/>
    <s v="PYG"/>
    <n v="4664016438"/>
    <n v="2499999999"/>
    <n v="2676967004.4400001"/>
    <n v="4664016438"/>
    <n v="57.4"/>
    <x v="0"/>
  </r>
  <r>
    <s v="ACCIONES PREFERIDAS"/>
    <x v="22"/>
    <x v="0"/>
    <s v="Financiero"/>
    <s v="Paraguay"/>
    <s v="28/07/2025 09:19:55"/>
    <s v="18/06/2032"/>
    <s v="PYG"/>
    <n v="4719594519"/>
    <n v="2499999999"/>
    <n v="2625530036.48"/>
    <n v="4719594519"/>
    <n v="55.63"/>
    <x v="0"/>
  </r>
  <r>
    <s v="ACCIONES PREFERIDAS"/>
    <x v="22"/>
    <x v="0"/>
    <s v="Financiero"/>
    <s v="Paraguay"/>
    <s v="22/09/2025 10:14:41"/>
    <s v="15/10/2032"/>
    <s v="PYG"/>
    <n v="4775172605"/>
    <n v="2500000001"/>
    <n v="2579562437.75"/>
    <n v="4775172605"/>
    <n v="54.02"/>
    <x v="0"/>
  </r>
  <r>
    <s v="CDA"/>
    <x v="23"/>
    <x v="0"/>
    <s v="Financiero"/>
    <s v="Paraguay"/>
    <s v="03/07/2024 12:41:09"/>
    <s v="21/01/2026"/>
    <s v="PYG"/>
    <n v="284793155"/>
    <n v="251517680"/>
    <n v="253855931.21000001"/>
    <n v="284793155"/>
    <n v="89.14"/>
    <x v="0"/>
  </r>
  <r>
    <s v="CDA"/>
    <x v="23"/>
    <x v="0"/>
    <s v="Financiero"/>
    <s v="Paraguay"/>
    <s v="15/07/2024 15:21:09"/>
    <s v="26/01/2026"/>
    <s v="PYG"/>
    <n v="143688356"/>
    <n v="125617715"/>
    <n v="127116173"/>
    <n v="143688356"/>
    <n v="88.47"/>
    <x v="0"/>
  </r>
  <r>
    <s v="CDA"/>
    <x v="23"/>
    <x v="0"/>
    <s v="Financiero"/>
    <s v="Paraguay"/>
    <s v="09/08/2024 16:37:30"/>
    <s v="17/04/2026"/>
    <s v="PYG"/>
    <n v="171970249"/>
    <n v="148824870"/>
    <n v="152074828.00999999"/>
    <n v="171970249"/>
    <n v="88.43"/>
    <x v="0"/>
  </r>
  <r>
    <s v="CDA"/>
    <x v="23"/>
    <x v="0"/>
    <s v="Financiero"/>
    <s v="Paraguay"/>
    <s v="23/12/2025 13:36:15"/>
    <s v="24/05/2027"/>
    <s v="PYG"/>
    <n v="150953671"/>
    <n v="129583040"/>
    <n v="129905453.64"/>
    <n v="150953671"/>
    <n v="86.06"/>
    <x v="0"/>
  </r>
  <r>
    <s v="CDA"/>
    <x v="24"/>
    <x v="0"/>
    <s v="Financiero"/>
    <s v="Paraguay"/>
    <s v="11/01/2024 14:37:29"/>
    <s v="30/07/2026"/>
    <s v="PYG"/>
    <n v="120731506"/>
    <n v="95211592"/>
    <n v="100931658.29000001"/>
    <n v="120731506"/>
    <n v="83.6"/>
    <x v="0"/>
  </r>
  <r>
    <s v="CDA"/>
    <x v="24"/>
    <x v="0"/>
    <s v="Financiero"/>
    <s v="Paraguay"/>
    <s v="21/10/2025 12:09:23"/>
    <s v="22/07/2026"/>
    <s v="PYG"/>
    <n v="213769862"/>
    <n v="203234124"/>
    <n v="205972404.91"/>
    <n v="213769862"/>
    <n v="96.35"/>
    <x v="0"/>
  </r>
  <r>
    <s v="BONOS"/>
    <x v="25"/>
    <x v="0"/>
    <s v="Financiero"/>
    <s v="Paraguay"/>
    <s v="16/05/2022 10:07:25"/>
    <s v="30/09/2031"/>
    <s v="PYG"/>
    <n v="17070547960"/>
    <n v="10034931508"/>
    <n v="10002090256.620001"/>
    <n v="17070547960"/>
    <n v="58.59"/>
    <x v="0"/>
  </r>
  <r>
    <s v="BONOS"/>
    <x v="25"/>
    <x v="0"/>
    <s v="Financiero"/>
    <s v="Paraguay"/>
    <s v="03/07/2023 17:41:00"/>
    <s v="30/09/2031"/>
    <s v="PYG"/>
    <n v="361107259"/>
    <n v="223137179"/>
    <n v="223045853.18000001"/>
    <n v="361107259"/>
    <n v="61.77"/>
    <x v="0"/>
  </r>
  <r>
    <s v="BONOS"/>
    <x v="25"/>
    <x v="0"/>
    <s v="Financiero"/>
    <s v="Paraguay"/>
    <s v="03/07/2023 17:41:47"/>
    <s v="30/09/2031"/>
    <s v="PYG"/>
    <n v="181363294"/>
    <n v="112068900"/>
    <n v="112023032.84"/>
    <n v="181363294"/>
    <n v="61.77"/>
    <x v="0"/>
  </r>
  <r>
    <s v="BONOS"/>
    <x v="25"/>
    <x v="0"/>
    <s v="Financiero"/>
    <s v="Paraguay"/>
    <s v="03/07/2023 17:43:02"/>
    <s v="30/09/2031"/>
    <s v="PYG"/>
    <n v="268806293"/>
    <n v="166102118"/>
    <n v="166034128.61000001"/>
    <n v="268806293"/>
    <n v="61.77"/>
    <x v="0"/>
  </r>
  <r>
    <s v="BONOS"/>
    <x v="25"/>
    <x v="0"/>
    <s v="Financiero"/>
    <s v="Paraguay"/>
    <s v="04/09/2023 15:54:22"/>
    <s v="31/05/2029"/>
    <s v="PYG"/>
    <n v="6301369869"/>
    <n v="4022383561"/>
    <n v="4013009215.25"/>
    <n v="6301369869"/>
    <n v="63.68"/>
    <x v="0"/>
  </r>
  <r>
    <s v="BONOS"/>
    <x v="25"/>
    <x v="0"/>
    <s v="Financiero"/>
    <s v="Paraguay"/>
    <s v="24/09/2024 10:39:48"/>
    <s v="30/09/2031"/>
    <s v="PYG"/>
    <n v="160815420"/>
    <n v="105539386"/>
    <n v="105021764.05"/>
    <n v="160815420"/>
    <n v="65.31"/>
    <x v="0"/>
  </r>
  <r>
    <s v="BONOS"/>
    <x v="25"/>
    <x v="0"/>
    <s v="Financiero"/>
    <s v="Paraguay"/>
    <s v="24/07/2025 12:10:10"/>
    <s v="30/09/2031"/>
    <s v="PYG"/>
    <n v="719863705"/>
    <n v="492416431"/>
    <n v="490102027.07999998"/>
    <n v="719863705"/>
    <n v="68.08"/>
    <x v="0"/>
  </r>
  <r>
    <s v="BONOS"/>
    <x v="25"/>
    <x v="0"/>
    <s v="Financiero"/>
    <s v="Paraguay"/>
    <s v="24/07/2025 14:37:53"/>
    <s v="31/05/2029"/>
    <s v="PYG"/>
    <n v="1531260278"/>
    <n v="1107232879"/>
    <n v="1100306452.74"/>
    <n v="1531260278"/>
    <n v="71.86"/>
    <x v="0"/>
  </r>
  <r>
    <s v="BONOS"/>
    <x v="25"/>
    <x v="0"/>
    <s v="Financiero"/>
    <s v="Paraguay"/>
    <s v="09/10/2025 12:49:12"/>
    <s v="30/09/2030"/>
    <s v="PYG"/>
    <n v="1232097537"/>
    <n v="800000003"/>
    <n v="799994115.63"/>
    <n v="1232097537"/>
    <n v="64.930000000000007"/>
    <x v="0"/>
  </r>
  <r>
    <s v="BONOS"/>
    <x v="25"/>
    <x v="0"/>
    <s v="Financiero"/>
    <s v="Paraguay"/>
    <s v="09/10/2025 13:14:25"/>
    <s v="30/09/2030"/>
    <s v="PYG"/>
    <n v="231018273"/>
    <n v="150000000"/>
    <n v="149998885.09999999"/>
    <n v="231018273"/>
    <n v="64.930000000000007"/>
    <x v="0"/>
  </r>
  <r>
    <s v="BONOS"/>
    <x v="25"/>
    <x v="0"/>
    <s v="Financiero"/>
    <s v="Paraguay"/>
    <s v="09/10/2025 13:16:35"/>
    <s v="30/09/2030"/>
    <s v="PYG"/>
    <n v="77006071"/>
    <n v="49999999"/>
    <n v="49999613.57"/>
    <n v="77006071"/>
    <n v="64.930000000000007"/>
    <x v="0"/>
  </r>
  <r>
    <s v="BONOS"/>
    <x v="25"/>
    <x v="0"/>
    <s v="Financiero"/>
    <s v="Paraguay"/>
    <s v="09/10/2025 13:17:43"/>
    <s v="30/09/2030"/>
    <s v="PYG"/>
    <n v="77006071"/>
    <n v="49999999"/>
    <n v="49999613.57"/>
    <n v="77006071"/>
    <n v="64.930000000000007"/>
    <x v="0"/>
  </r>
  <r>
    <s v="BONOS"/>
    <x v="25"/>
    <x v="0"/>
    <s v="Financiero"/>
    <s v="Paraguay"/>
    <s v="09/10/2025 13:17:44"/>
    <s v="30/09/2030"/>
    <s v="PYG"/>
    <n v="77006071"/>
    <n v="49999999"/>
    <n v="49999613.57"/>
    <n v="77006071"/>
    <n v="64.930000000000007"/>
    <x v="0"/>
  </r>
  <r>
    <s v="BONOS"/>
    <x v="25"/>
    <x v="0"/>
    <s v="Financiero"/>
    <s v="Paraguay"/>
    <s v="09/10/2025 13:17:45"/>
    <s v="30/09/2030"/>
    <s v="PYG"/>
    <n v="77006071"/>
    <n v="49999999"/>
    <n v="49999613.57"/>
    <n v="77006071"/>
    <n v="64.930000000000007"/>
    <x v="0"/>
  </r>
  <r>
    <s v="BONOS"/>
    <x v="25"/>
    <x v="0"/>
    <s v="Financiero"/>
    <s v="Paraguay"/>
    <s v="09/10/2025 13:17:46"/>
    <s v="30/09/2030"/>
    <s v="PYG"/>
    <n v="77006071"/>
    <n v="49999999"/>
    <n v="49999613.57"/>
    <n v="77006071"/>
    <n v="64.930000000000007"/>
    <x v="0"/>
  </r>
  <r>
    <s v="BONOS"/>
    <x v="25"/>
    <x v="0"/>
    <s v="Financiero"/>
    <s v="Paraguay"/>
    <s v="09/10/2025 13:17:47"/>
    <s v="30/09/2030"/>
    <s v="PYG"/>
    <n v="77006071"/>
    <n v="49999999"/>
    <n v="49999613.57"/>
    <n v="77006071"/>
    <n v="64.930000000000007"/>
    <x v="0"/>
  </r>
  <r>
    <s v="BONOS"/>
    <x v="25"/>
    <x v="0"/>
    <s v="Financiero"/>
    <s v="Paraguay"/>
    <s v="09/10/2025 13:17:48"/>
    <s v="30/09/2030"/>
    <s v="PYG"/>
    <n v="77006071"/>
    <n v="49999999"/>
    <n v="49999613.57"/>
    <n v="77006071"/>
    <n v="64.930000000000007"/>
    <x v="0"/>
  </r>
  <r>
    <s v="BONOS"/>
    <x v="25"/>
    <x v="0"/>
    <s v="Financiero"/>
    <s v="Paraguay"/>
    <s v="09/10/2025 13:17:49"/>
    <s v="30/09/2030"/>
    <s v="PYG"/>
    <n v="77006071"/>
    <n v="49999999"/>
    <n v="49999613.57"/>
    <n v="77006071"/>
    <n v="64.930000000000007"/>
    <x v="0"/>
  </r>
  <r>
    <s v="BONOS"/>
    <x v="25"/>
    <x v="0"/>
    <s v="Financiero"/>
    <s v="Paraguay"/>
    <s v="09/10/2025 13:17:50"/>
    <s v="30/09/2030"/>
    <s v="PYG"/>
    <n v="77006071"/>
    <n v="49999999"/>
    <n v="49999613.57"/>
    <n v="77006071"/>
    <n v="64.930000000000007"/>
    <x v="0"/>
  </r>
  <r>
    <s v="BONOS"/>
    <x v="25"/>
    <x v="0"/>
    <s v="Financiero"/>
    <s v="Paraguay"/>
    <s v="09/10/2025 13:17:51"/>
    <s v="30/09/2030"/>
    <s v="PYG"/>
    <n v="77006071"/>
    <n v="49999999"/>
    <n v="49999613.57"/>
    <n v="77006071"/>
    <n v="64.930000000000007"/>
    <x v="0"/>
  </r>
  <r>
    <s v="BONOS"/>
    <x v="25"/>
    <x v="0"/>
    <s v="Financiero"/>
    <s v="Paraguay"/>
    <s v="09/10/2025 13:17:52"/>
    <s v="30/09/2030"/>
    <s v="PYG"/>
    <n v="77006071"/>
    <n v="49999999"/>
    <n v="49999613.57"/>
    <n v="77006071"/>
    <n v="64.930000000000007"/>
    <x v="0"/>
  </r>
  <r>
    <s v="BONOS"/>
    <x v="25"/>
    <x v="0"/>
    <s v="Financiero"/>
    <s v="Paraguay"/>
    <s v="19/12/2025 09:07:10"/>
    <s v="30/12/2032"/>
    <s v="PYG"/>
    <n v="18442739727"/>
    <n v="10000000001"/>
    <n v="10038379688.43"/>
    <n v="18442739727"/>
    <n v="54.43"/>
    <x v="0"/>
  </r>
  <r>
    <s v="BONOS"/>
    <x v="25"/>
    <x v="0"/>
    <s v="Financiero"/>
    <s v="Paraguay"/>
    <s v="19/12/2025 09:09:55"/>
    <s v="30/12/2032"/>
    <s v="PYG"/>
    <n v="18442739727"/>
    <n v="10000000001"/>
    <n v="10038379688.43"/>
    <n v="18442739727"/>
    <n v="54.43"/>
    <x v="0"/>
  </r>
  <r>
    <s v="BONOS"/>
    <x v="25"/>
    <x v="0"/>
    <s v="Financiero"/>
    <s v="Paraguay"/>
    <s v="19/12/2025 11:24:49"/>
    <s v="29/09/2028"/>
    <s v="PYG"/>
    <n v="2380339727"/>
    <n v="2007709591"/>
    <n v="2000374370.1199999"/>
    <n v="2380339727"/>
    <n v="84.04"/>
    <x v="0"/>
  </r>
  <r>
    <s v="BONOS"/>
    <x v="25"/>
    <x v="0"/>
    <s v="Financiero"/>
    <s v="Paraguay"/>
    <s v="30/12/2025 10:13:51"/>
    <s v="25/09/2026"/>
    <s v="PYG"/>
    <n v="3134630136"/>
    <n v="3001972602"/>
    <n v="3002462410.7199998"/>
    <n v="3134630136"/>
    <n v="95.78"/>
    <x v="0"/>
  </r>
  <r>
    <s v="CDA"/>
    <x v="26"/>
    <x v="0"/>
    <s v="Financiero"/>
    <s v="Paraguay"/>
    <s v="19/06/2024 10:41:41"/>
    <s v="20/07/2027"/>
    <s v="PYG"/>
    <n v="192750000"/>
    <n v="151074686"/>
    <n v="150425465.62"/>
    <n v="192750000"/>
    <n v="78.040000000000006"/>
    <x v="0"/>
  </r>
  <r>
    <s v="BONOS SUBORDINADOS"/>
    <x v="26"/>
    <x v="0"/>
    <s v="Financiero"/>
    <s v="Paraguay"/>
    <s v="12/03/2025 10:11:44"/>
    <s v="02/03/2032"/>
    <s v="PYG"/>
    <n v="17082753438"/>
    <n v="10000000000"/>
    <n v="10057841603.129999"/>
    <n v="17082753438"/>
    <n v="58.88"/>
    <x v="0"/>
  </r>
  <r>
    <s v="BONOS SUBORDINADOS"/>
    <x v="26"/>
    <x v="0"/>
    <s v="Financiero"/>
    <s v="Paraguay"/>
    <s v="12/03/2025 10:17:22"/>
    <s v="02/03/2032"/>
    <s v="PYG"/>
    <n v="17082753438"/>
    <n v="10000000000"/>
    <n v="10057841603.129999"/>
    <n v="17082753438"/>
    <n v="58.88"/>
    <x v="0"/>
  </r>
  <r>
    <s v="BONOS SUBORDINADOS"/>
    <x v="26"/>
    <x v="0"/>
    <s v="Financiero"/>
    <s v="Paraguay"/>
    <s v="12/03/2025 10:25:44"/>
    <s v="02/03/2032"/>
    <s v="PYG"/>
    <n v="1708275330"/>
    <n v="1000000000"/>
    <n v="1005784160.22"/>
    <n v="1708275330"/>
    <n v="58.88"/>
    <x v="0"/>
  </r>
  <r>
    <s v="BONOS SUBORDINADOS"/>
    <x v="26"/>
    <x v="0"/>
    <s v="Financiero"/>
    <s v="Paraguay"/>
    <s v="18/03/2025 10:47:50"/>
    <s v="02/03/2032"/>
    <s v="PYG"/>
    <n v="1708275330"/>
    <n v="1001668495"/>
    <n v="1005801966.6799999"/>
    <n v="1708275330"/>
    <n v="58.88"/>
    <x v="0"/>
  </r>
  <r>
    <s v="BONOS SUBORDINADOS"/>
    <x v="26"/>
    <x v="0"/>
    <s v="Financiero"/>
    <s v="Paraguay"/>
    <s v="18/03/2025 11:03:41"/>
    <s v="02/03/2032"/>
    <s v="PYG"/>
    <n v="1708275330"/>
    <n v="1001668495"/>
    <n v="1005801966.6799999"/>
    <n v="1708275330"/>
    <n v="58.88"/>
    <x v="0"/>
  </r>
  <r>
    <s v="CDA"/>
    <x v="26"/>
    <x v="0"/>
    <s v="Financiero"/>
    <s v="Paraguay"/>
    <s v="10/04/2025 15:03:07"/>
    <s v="01/02/2027"/>
    <s v="PYG"/>
    <n v="119052056"/>
    <n v="100354074"/>
    <n v="100658767.09999999"/>
    <n v="119052056"/>
    <n v="84.55"/>
    <x v="0"/>
  </r>
  <r>
    <s v="BONOS SUBORDINADOS"/>
    <x v="26"/>
    <x v="0"/>
    <s v="Financiero"/>
    <s v="Paraguay"/>
    <s v="20/05/2025 09:02:04"/>
    <s v="02/03/2032"/>
    <s v="PYG"/>
    <n v="8421797446"/>
    <n v="5024595218"/>
    <n v="4958783103.1899996"/>
    <n v="8421797446"/>
    <n v="58.88"/>
    <x v="0"/>
  </r>
  <r>
    <s v="CDA"/>
    <x v="26"/>
    <x v="0"/>
    <s v="Financiero"/>
    <s v="Paraguay"/>
    <s v="02/06/2025 15:42:31"/>
    <s v="17/08/2027"/>
    <s v="PYG"/>
    <n v="135383307"/>
    <n v="109995415"/>
    <n v="110448624.58"/>
    <n v="135383307"/>
    <n v="81.58"/>
    <x v="0"/>
  </r>
  <r>
    <s v="CDA"/>
    <x v="26"/>
    <x v="0"/>
    <s v="Financiero"/>
    <s v="Paraguay"/>
    <s v="17/09/2025 11:35:20"/>
    <s v="06/08/2027"/>
    <s v="PYG"/>
    <n v="1166151600"/>
    <n v="1009553928"/>
    <n v="1033448136.8200001"/>
    <n v="1166151600"/>
    <n v="88.62"/>
    <x v="0"/>
  </r>
  <r>
    <s v="CDA"/>
    <x v="26"/>
    <x v="0"/>
    <s v="Financiero"/>
    <s v="Paraguay"/>
    <s v="29/10/2025 12:14:09"/>
    <s v="06/08/2027"/>
    <s v="PYG"/>
    <n v="1166151600"/>
    <n v="1019031561"/>
    <n v="1033436301.26"/>
    <n v="1166151600"/>
    <n v="88.62"/>
    <x v="0"/>
  </r>
  <r>
    <s v="CDA"/>
    <x v="26"/>
    <x v="0"/>
    <s v="Financiero"/>
    <s v="Paraguay"/>
    <s v="29/10/2025 12:16:36"/>
    <s v="06/08/2027"/>
    <s v="PYG"/>
    <n v="1166151600"/>
    <n v="1019031561"/>
    <n v="1033436301.26"/>
    <n v="1166151600"/>
    <n v="88.62"/>
    <x v="0"/>
  </r>
  <r>
    <s v="CDA"/>
    <x v="26"/>
    <x v="0"/>
    <s v="Financiero"/>
    <s v="Paraguay"/>
    <s v="29/10/2025 12:16:38"/>
    <s v="06/08/2027"/>
    <s v="PYG"/>
    <n v="1166151600"/>
    <n v="1019031561"/>
    <n v="1033436301.26"/>
    <n v="1166151600"/>
    <n v="88.62"/>
    <x v="0"/>
  </r>
  <r>
    <s v="CDA"/>
    <x v="26"/>
    <x v="0"/>
    <s v="Financiero"/>
    <s v="Paraguay"/>
    <s v="29/10/2025 12:16:39"/>
    <s v="06/08/2027"/>
    <s v="PYG"/>
    <n v="1166151600"/>
    <n v="1019031561"/>
    <n v="1033436301.26"/>
    <n v="1166151600"/>
    <n v="88.62"/>
    <x v="0"/>
  </r>
  <r>
    <s v="CDA"/>
    <x v="26"/>
    <x v="0"/>
    <s v="Financiero"/>
    <s v="Paraguay"/>
    <s v="29/10/2025 12:16:41"/>
    <s v="06/08/2027"/>
    <s v="PYG"/>
    <n v="1166151600"/>
    <n v="1019031561"/>
    <n v="1033436301.26"/>
    <n v="1166151600"/>
    <n v="88.62"/>
    <x v="0"/>
  </r>
  <r>
    <s v="CDA"/>
    <x v="26"/>
    <x v="0"/>
    <s v="Financiero"/>
    <s v="Paraguay"/>
    <s v="31/10/2025 10:05:50"/>
    <s v="06/08/2027"/>
    <s v="PYG"/>
    <n v="1166151600"/>
    <n v="1016266493"/>
    <n v="1030503495.4400001"/>
    <n v="1166151600"/>
    <n v="88.37"/>
    <x v="0"/>
  </r>
  <r>
    <s v="CDA"/>
    <x v="26"/>
    <x v="0"/>
    <s v="Financiero"/>
    <s v="Paraguay"/>
    <s v="17/11/2025 11:27:16"/>
    <s v="06/08/2027"/>
    <s v="PYG"/>
    <n v="1166151600"/>
    <n v="1023354572"/>
    <n v="1033436300.89"/>
    <n v="1166151600"/>
    <n v="88.62"/>
    <x v="0"/>
  </r>
  <r>
    <s v="CDA"/>
    <x v="27"/>
    <x v="2"/>
    <s v="Financiero"/>
    <s v="Paraguay"/>
    <s v="17/08/2021 16:28:32"/>
    <s v="17/08/2026"/>
    <s v="PYG"/>
    <n v="1412726022"/>
    <n v="1000000000"/>
    <n v="1029910067.2"/>
    <n v="1412726022"/>
    <n v="72.900000000000006"/>
    <x v="0"/>
  </r>
  <r>
    <s v="CDA"/>
    <x v="27"/>
    <x v="2"/>
    <s v="Financiero"/>
    <s v="Paraguay"/>
    <s v="17/08/2021 16:28:33"/>
    <s v="17/08/2026"/>
    <s v="PYG"/>
    <n v="1412726022"/>
    <n v="1000000000"/>
    <n v="1029910067.2"/>
    <n v="1412726022"/>
    <n v="72.900000000000006"/>
    <x v="0"/>
  </r>
  <r>
    <s v="CDA"/>
    <x v="27"/>
    <x v="2"/>
    <s v="Financiero"/>
    <s v="Paraguay"/>
    <s v="17/08/2021 16:28:34"/>
    <s v="17/08/2026"/>
    <s v="PYG"/>
    <n v="1412726022"/>
    <n v="1000000000"/>
    <n v="1029910067.2"/>
    <n v="1412726022"/>
    <n v="72.900000000000006"/>
    <x v="0"/>
  </r>
  <r>
    <s v="CDA"/>
    <x v="27"/>
    <x v="2"/>
    <s v="Financiero"/>
    <s v="Paraguay"/>
    <s v="17/08/2021 16:28:36"/>
    <s v="17/08/2026"/>
    <s v="PYG"/>
    <n v="1412726022"/>
    <n v="1000000000"/>
    <n v="1029910067.2"/>
    <n v="1412726022"/>
    <n v="72.900000000000006"/>
    <x v="0"/>
  </r>
  <r>
    <s v="CDA"/>
    <x v="27"/>
    <x v="2"/>
    <s v="Financiero"/>
    <s v="Paraguay"/>
    <s v="07/09/2021 15:16:03"/>
    <s v="07/09/2026"/>
    <s v="PYG"/>
    <n v="1405221918"/>
    <n v="1000000001"/>
    <n v="1029896863.28"/>
    <n v="1405221918"/>
    <n v="73.290000000000006"/>
    <x v="0"/>
  </r>
  <r>
    <s v="CDA"/>
    <x v="27"/>
    <x v="2"/>
    <s v="Financiero"/>
    <s v="Paraguay"/>
    <s v="07/09/2021 15:16:22"/>
    <s v="07/09/2026"/>
    <s v="PYG"/>
    <n v="1405221918"/>
    <n v="1000000001"/>
    <n v="1029896863.28"/>
    <n v="1405221918"/>
    <n v="73.290000000000006"/>
    <x v="0"/>
  </r>
  <r>
    <s v="CDA"/>
    <x v="27"/>
    <x v="2"/>
    <s v="Financiero"/>
    <s v="Paraguay"/>
    <s v="07/09/2021 15:16:24"/>
    <s v="07/09/2026"/>
    <s v="PYG"/>
    <n v="1405221918"/>
    <n v="1000000001"/>
    <n v="1029896863.28"/>
    <n v="1405221918"/>
    <n v="73.290000000000006"/>
    <x v="0"/>
  </r>
  <r>
    <s v="CDA"/>
    <x v="27"/>
    <x v="2"/>
    <s v="Financiero"/>
    <s v="Paraguay"/>
    <s v="07/09/2021 15:16:25"/>
    <s v="07/09/2026"/>
    <s v="PYG"/>
    <n v="1405221918"/>
    <n v="1000000001"/>
    <n v="1029896863.28"/>
    <n v="1405221918"/>
    <n v="73.290000000000006"/>
    <x v="0"/>
  </r>
  <r>
    <s v="CDA"/>
    <x v="27"/>
    <x v="2"/>
    <s v="Financiero"/>
    <s v="Paraguay"/>
    <s v="07/09/2021 15:16:27"/>
    <s v="07/09/2026"/>
    <s v="PYG"/>
    <n v="1405221918"/>
    <n v="1000000001"/>
    <n v="1029896863.28"/>
    <n v="1405221918"/>
    <n v="73.290000000000006"/>
    <x v="0"/>
  </r>
  <r>
    <s v="CDA"/>
    <x v="27"/>
    <x v="2"/>
    <s v="Financiero"/>
    <s v="Paraguay"/>
    <s v="16/09/2022 09:53:08"/>
    <s v="13/09/2027"/>
    <s v="PYG"/>
    <n v="1527500000"/>
    <n v="1000563512"/>
    <n v="1035651320.97"/>
    <n v="1527500000"/>
    <n v="67.8"/>
    <x v="0"/>
  </r>
  <r>
    <s v="CDA"/>
    <x v="27"/>
    <x v="2"/>
    <s v="Financiero"/>
    <s v="Paraguay"/>
    <s v="16/09/2022 09:56:31"/>
    <s v="13/09/2027"/>
    <s v="PYG"/>
    <n v="1527500000"/>
    <n v="1000563512"/>
    <n v="1035651320.97"/>
    <n v="1527500000"/>
    <n v="67.8"/>
    <x v="0"/>
  </r>
  <r>
    <s v="CDA"/>
    <x v="27"/>
    <x v="2"/>
    <s v="Financiero"/>
    <s v="Paraguay"/>
    <s v="16/09/2022 09:56:33"/>
    <s v="13/09/2027"/>
    <s v="PYG"/>
    <n v="1527500000"/>
    <n v="1000563512"/>
    <n v="1035651320.97"/>
    <n v="1527500000"/>
    <n v="67.8"/>
    <x v="0"/>
  </r>
  <r>
    <s v="CDA"/>
    <x v="27"/>
    <x v="2"/>
    <s v="Financiero"/>
    <s v="Paraguay"/>
    <s v="16/09/2022 09:56:34"/>
    <s v="13/09/2027"/>
    <s v="PYG"/>
    <n v="1527500000"/>
    <n v="1000563512"/>
    <n v="1035651320.97"/>
    <n v="1527500000"/>
    <n v="67.8"/>
    <x v="0"/>
  </r>
  <r>
    <s v="CDA"/>
    <x v="27"/>
    <x v="2"/>
    <s v="Financiero"/>
    <s v="Paraguay"/>
    <s v="16/09/2022 09:56:36"/>
    <s v="13/09/2027"/>
    <s v="PYG"/>
    <n v="1527500000"/>
    <n v="1000563512"/>
    <n v="1035651320.97"/>
    <n v="1527500000"/>
    <n v="67.8"/>
    <x v="0"/>
  </r>
  <r>
    <s v="CDA"/>
    <x v="27"/>
    <x v="2"/>
    <s v="Financiero"/>
    <s v="Paraguay"/>
    <s v="16/09/2022 09:56:37"/>
    <s v="13/09/2027"/>
    <s v="PYG"/>
    <n v="1527500000"/>
    <n v="1000563512"/>
    <n v="1035651320.97"/>
    <n v="1527500000"/>
    <n v="67.8"/>
    <x v="0"/>
  </r>
  <r>
    <s v="CDA"/>
    <x v="27"/>
    <x v="2"/>
    <s v="Financiero"/>
    <s v="Paraguay"/>
    <s v="09/06/2023 16:25:56"/>
    <s v="16/03/2026"/>
    <s v="PYG"/>
    <n v="39196767"/>
    <n v="30509050"/>
    <n v="30233062.390000001"/>
    <n v="39196767"/>
    <n v="77.13"/>
    <x v="0"/>
  </r>
  <r>
    <s v="CDA"/>
    <x v="27"/>
    <x v="2"/>
    <s v="Financiero"/>
    <s v="Paraguay"/>
    <s v="09/10/2023 17:05:26"/>
    <s v="12/01/2026"/>
    <s v="PYG"/>
    <n v="61654520"/>
    <n v="48339328"/>
    <n v="50044912.710000001"/>
    <n v="61654520"/>
    <n v="81.17"/>
    <x v="0"/>
  </r>
  <r>
    <s v="CDA"/>
    <x v="27"/>
    <x v="2"/>
    <s v="Financiero"/>
    <s v="Paraguay"/>
    <s v="04/03/2024 16:46:47"/>
    <s v="17/08/2026"/>
    <s v="PYG"/>
    <n v="1205684929"/>
    <n v="1003114672"/>
    <n v="1029909067.9299999"/>
    <n v="1205684929"/>
    <n v="85.42"/>
    <x v="0"/>
  </r>
  <r>
    <s v="CDA"/>
    <x v="27"/>
    <x v="2"/>
    <s v="Financiero"/>
    <s v="Paraguay"/>
    <s v="04/03/2024 16:48:43"/>
    <s v="17/08/2026"/>
    <s v="PYG"/>
    <n v="1205684929"/>
    <n v="1003114672"/>
    <n v="1029909067.9299999"/>
    <n v="1205684929"/>
    <n v="85.42"/>
    <x v="0"/>
  </r>
  <r>
    <s v="CDA"/>
    <x v="27"/>
    <x v="2"/>
    <s v="Financiero"/>
    <s v="Paraguay"/>
    <s v="04/03/2024 16:48:44"/>
    <s v="17/08/2026"/>
    <s v="PYG"/>
    <n v="1205684929"/>
    <n v="1003114672"/>
    <n v="1029909067.9299999"/>
    <n v="1205684929"/>
    <n v="85.42"/>
    <x v="0"/>
  </r>
  <r>
    <s v="CDA"/>
    <x v="27"/>
    <x v="2"/>
    <s v="Financiero"/>
    <s v="Paraguay"/>
    <s v="04/03/2024 16:48:45"/>
    <s v="17/08/2026"/>
    <s v="PYG"/>
    <n v="1205684929"/>
    <n v="1003114672"/>
    <n v="1029909067.9299999"/>
    <n v="1205684929"/>
    <n v="85.42"/>
    <x v="0"/>
  </r>
  <r>
    <s v="CDA"/>
    <x v="27"/>
    <x v="2"/>
    <s v="Financiero"/>
    <s v="Paraguay"/>
    <s v="02/04/2024 14:42:01"/>
    <s v="09/03/2027"/>
    <s v="PYG"/>
    <n v="88436848"/>
    <n v="70032007"/>
    <n v="70466847.530000001"/>
    <n v="88436848"/>
    <n v="79.680000000000007"/>
    <x v="0"/>
  </r>
  <r>
    <s v="CDA"/>
    <x v="27"/>
    <x v="2"/>
    <s v="Financiero"/>
    <s v="Paraguay"/>
    <s v="21/06/2024 16:54:19"/>
    <s v="04/05/2026"/>
    <s v="PYG"/>
    <n v="217515204"/>
    <n v="182687323"/>
    <n v="183655173.5"/>
    <n v="217515204"/>
    <n v="84.43"/>
    <x v="0"/>
  </r>
  <r>
    <s v="CDA"/>
    <x v="27"/>
    <x v="2"/>
    <s v="Financiero"/>
    <s v="Paraguay"/>
    <s v="25/07/2024 15:42:51"/>
    <s v="23/01/2026"/>
    <s v="PYG"/>
    <n v="227575342"/>
    <n v="200147216"/>
    <n v="203848280.72"/>
    <n v="227575342"/>
    <n v="89.57"/>
    <x v="0"/>
  </r>
  <r>
    <s v="CDA"/>
    <x v="27"/>
    <x v="2"/>
    <s v="Financiero"/>
    <s v="Paraguay"/>
    <s v="09/08/2024 16:29:20"/>
    <s v="05/01/2027"/>
    <s v="PYG"/>
    <n v="189280480"/>
    <n v="150809186"/>
    <n v="147336750.06"/>
    <n v="189280480"/>
    <n v="77.84"/>
    <x v="0"/>
  </r>
  <r>
    <s v="CDA"/>
    <x v="27"/>
    <x v="2"/>
    <s v="Financiero"/>
    <s v="Paraguay"/>
    <s v="09/08/2024 16:34:36"/>
    <s v="08/01/2027"/>
    <s v="PYG"/>
    <n v="205120000"/>
    <n v="163398168"/>
    <n v="172339044.00999999"/>
    <n v="205120000"/>
    <n v="84.02"/>
    <x v="0"/>
  </r>
  <r>
    <s v="CDA"/>
    <x v="27"/>
    <x v="2"/>
    <s v="Financiero"/>
    <s v="Paraguay"/>
    <s v="23/08/2024 12:21:00"/>
    <s v="12/04/2027"/>
    <s v="PYG"/>
    <n v="185725685"/>
    <n v="150299228"/>
    <n v="152424804.22"/>
    <n v="185725685"/>
    <n v="82.07"/>
    <x v="0"/>
  </r>
  <r>
    <s v="CDA"/>
    <x v="27"/>
    <x v="2"/>
    <s v="Financiero"/>
    <s v="Paraguay"/>
    <s v="04/10/2024 11:32:58"/>
    <s v="26/01/2026"/>
    <s v="PYG"/>
    <n v="154798632"/>
    <n v="136998241"/>
    <n v="139987365.18000001"/>
    <n v="154798632"/>
    <n v="90.43"/>
    <x v="0"/>
  </r>
  <r>
    <s v="CDA"/>
    <x v="27"/>
    <x v="2"/>
    <s v="Financiero"/>
    <s v="Paraguay"/>
    <s v="26/12/2024 12:01:20"/>
    <s v="28/09/2026"/>
    <s v="PYG"/>
    <n v="114576165"/>
    <n v="97292128"/>
    <n v="98998413.739999995"/>
    <n v="114576165"/>
    <n v="86.4"/>
    <x v="0"/>
  </r>
  <r>
    <s v="CDA"/>
    <x v="27"/>
    <x v="2"/>
    <s v="Financiero"/>
    <s v="Paraguay"/>
    <s v="10/02/2025 11:52:43"/>
    <s v="07/09/2026"/>
    <s v="PYG"/>
    <n v="355060273"/>
    <n v="303456098"/>
    <n v="302178150.58999997"/>
    <n v="355060273"/>
    <n v="85.11"/>
    <x v="0"/>
  </r>
  <r>
    <s v="CDA"/>
    <x v="27"/>
    <x v="2"/>
    <s v="Financiero"/>
    <s v="Paraguay"/>
    <s v="24/02/2025 14:27:15"/>
    <s v="16/10/2026"/>
    <s v="PYG"/>
    <n v="117002340"/>
    <n v="100210540"/>
    <n v="108575880.68000001"/>
    <n v="117002340"/>
    <n v="92.8"/>
    <x v="0"/>
  </r>
  <r>
    <s v="CDA"/>
    <x v="27"/>
    <x v="2"/>
    <s v="Financiero"/>
    <s v="Paraguay"/>
    <s v="10/04/2025 15:09:49"/>
    <s v="02/02/2027"/>
    <s v="PYG"/>
    <n v="206406027"/>
    <n v="173809120"/>
    <n v="175212979.08000001"/>
    <n v="206406027"/>
    <n v="84.89"/>
    <x v="0"/>
  </r>
  <r>
    <s v="CDA"/>
    <x v="27"/>
    <x v="2"/>
    <s v="Financiero"/>
    <s v="Paraguay"/>
    <s v="06/05/2025 09:47:43"/>
    <s v="18/05/2026"/>
    <s v="PYG"/>
    <n v="1164999999"/>
    <n v="1079681678"/>
    <n v="1050317584.02"/>
    <n v="1164999999"/>
    <n v="90.16"/>
    <x v="0"/>
  </r>
  <r>
    <s v="CDA"/>
    <x v="27"/>
    <x v="2"/>
    <s v="Financiero"/>
    <s v="Paraguay"/>
    <s v="06/05/2025 09:49:47"/>
    <s v="18/05/2026"/>
    <s v="PYG"/>
    <n v="1164999999"/>
    <n v="1079681678"/>
    <n v="1050317584.02"/>
    <n v="1164999999"/>
    <n v="90.16"/>
    <x v="0"/>
  </r>
  <r>
    <s v="CDA"/>
    <x v="27"/>
    <x v="2"/>
    <s v="Financiero"/>
    <s v="Paraguay"/>
    <s v="06/05/2025 09:49:52"/>
    <s v="18/05/2026"/>
    <s v="PYG"/>
    <n v="1164999999"/>
    <n v="1079681678"/>
    <n v="1050317584.02"/>
    <n v="1164999999"/>
    <n v="90.16"/>
    <x v="0"/>
  </r>
  <r>
    <s v="CDA"/>
    <x v="27"/>
    <x v="2"/>
    <s v="Financiero"/>
    <s v="Paraguay"/>
    <s v="06/05/2025 09:50:08"/>
    <s v="18/05/2026"/>
    <s v="PYG"/>
    <n v="1164999999"/>
    <n v="1079681678"/>
    <n v="1050317584.02"/>
    <n v="1164999999"/>
    <n v="90.16"/>
    <x v="0"/>
  </r>
  <r>
    <s v="CDA"/>
    <x v="27"/>
    <x v="2"/>
    <s v="Financiero"/>
    <s v="Paraguay"/>
    <s v="06/05/2025 09:50:09"/>
    <s v="18/05/2026"/>
    <s v="PYG"/>
    <n v="1164999999"/>
    <n v="1079681678"/>
    <n v="1050317584.02"/>
    <n v="1164999999"/>
    <n v="90.16"/>
    <x v="0"/>
  </r>
  <r>
    <s v="CDA"/>
    <x v="27"/>
    <x v="2"/>
    <s v="Financiero"/>
    <s v="Paraguay"/>
    <s v="02/06/2025 15:22:00"/>
    <s v="06/02/2026"/>
    <s v="PYG"/>
    <n v="271809589"/>
    <n v="256451155"/>
    <n v="269470521.51999998"/>
    <n v="271809589"/>
    <n v="99.14"/>
    <x v="0"/>
  </r>
  <r>
    <s v="CDA"/>
    <x v="27"/>
    <x v="2"/>
    <s v="Financiero"/>
    <s v="Paraguay"/>
    <s v="02/06/2025 15:29:59"/>
    <s v="27/09/2027"/>
    <s v="PYG"/>
    <n v="121057534"/>
    <n v="98483079"/>
    <n v="97832787.540000007"/>
    <n v="121057534"/>
    <n v="80.819999999999993"/>
    <x v="0"/>
  </r>
  <r>
    <s v="CDA"/>
    <x v="27"/>
    <x v="2"/>
    <s v="Financiero"/>
    <s v="Paraguay"/>
    <s v="04/07/2025 16:57:31"/>
    <s v="19/01/2026"/>
    <s v="PYG"/>
    <n v="108747671"/>
    <n v="103292264"/>
    <n v="108214594.91"/>
    <n v="108747671"/>
    <n v="99.51"/>
    <x v="0"/>
  </r>
  <r>
    <s v="CDA"/>
    <x v="27"/>
    <x v="2"/>
    <s v="Financiero"/>
    <s v="Paraguay"/>
    <s v="04/07/2025 17:00:35"/>
    <s v="23/04/2026"/>
    <s v="PYG"/>
    <n v="214268492"/>
    <n v="198473745"/>
    <n v="199822301.53999999"/>
    <n v="214268492"/>
    <n v="93.26"/>
    <x v="0"/>
  </r>
  <r>
    <s v="CDA"/>
    <x v="27"/>
    <x v="2"/>
    <s v="Financiero"/>
    <s v="Paraguay"/>
    <s v="20/10/2025 10:49:22"/>
    <s v="03/06/2026"/>
    <s v="PYG"/>
    <n v="1083178082"/>
    <n v="1031294874"/>
    <n v="1047548446.5599999"/>
    <n v="1083178082"/>
    <n v="96.71"/>
    <x v="0"/>
  </r>
  <r>
    <s v="CDA"/>
    <x v="27"/>
    <x v="2"/>
    <s v="Financiero"/>
    <s v="Paraguay"/>
    <s v="20/10/2025 10:52:34"/>
    <s v="03/06/2026"/>
    <s v="PYG"/>
    <n v="1083178082"/>
    <n v="1031294874"/>
    <n v="1047548446.5599999"/>
    <n v="1083178082"/>
    <n v="96.71"/>
    <x v="0"/>
  </r>
  <r>
    <s v="CDA"/>
    <x v="27"/>
    <x v="2"/>
    <s v="Financiero"/>
    <s v="Paraguay"/>
    <s v="20/10/2025 10:52:35"/>
    <s v="03/06/2026"/>
    <s v="PYG"/>
    <n v="1083178082"/>
    <n v="1031294874"/>
    <n v="1047548446.5599999"/>
    <n v="1083178082"/>
    <n v="96.71"/>
    <x v="0"/>
  </r>
  <r>
    <s v="CDA"/>
    <x v="27"/>
    <x v="2"/>
    <s v="Financiero"/>
    <s v="Paraguay"/>
    <s v="20/10/2025 10:52:36"/>
    <s v="03/06/2026"/>
    <s v="PYG"/>
    <n v="1083178082"/>
    <n v="1031294874"/>
    <n v="1047548446.5599999"/>
    <n v="1083178082"/>
    <n v="96.71"/>
    <x v="0"/>
  </r>
  <r>
    <s v="CDA"/>
    <x v="27"/>
    <x v="2"/>
    <s v="Financiero"/>
    <s v="Paraguay"/>
    <s v="20/10/2025 10:52:37"/>
    <s v="03/06/2026"/>
    <s v="PYG"/>
    <n v="1083178082"/>
    <n v="1031294874"/>
    <n v="1047548446.5599999"/>
    <n v="1083178082"/>
    <n v="96.71"/>
    <x v="0"/>
  </r>
  <r>
    <s v="CDA"/>
    <x v="27"/>
    <x v="2"/>
    <s v="Financiero"/>
    <s v="Paraguay"/>
    <s v="20/10/2025 10:52:39"/>
    <s v="03/06/2026"/>
    <s v="PYG"/>
    <n v="1083178082"/>
    <n v="1031294874"/>
    <n v="1047548446.5599999"/>
    <n v="1083178082"/>
    <n v="96.71"/>
    <x v="0"/>
  </r>
  <r>
    <s v="CDA"/>
    <x v="27"/>
    <x v="2"/>
    <s v="Financiero"/>
    <s v="Paraguay"/>
    <s v="20/10/2025 10:52:39"/>
    <s v="03/06/2026"/>
    <s v="PYG"/>
    <n v="1083178082"/>
    <n v="1031294874"/>
    <n v="1047548446.5599999"/>
    <n v="1083178082"/>
    <n v="96.71"/>
    <x v="0"/>
  </r>
  <r>
    <s v="CDA"/>
    <x v="27"/>
    <x v="2"/>
    <s v="Financiero"/>
    <s v="Paraguay"/>
    <s v="20/10/2025 10:52:41"/>
    <s v="03/06/2026"/>
    <s v="PYG"/>
    <n v="1083178082"/>
    <n v="1031294874"/>
    <n v="1047548446.5599999"/>
    <n v="1083178082"/>
    <n v="96.71"/>
    <x v="0"/>
  </r>
  <r>
    <s v="CDA"/>
    <x v="27"/>
    <x v="2"/>
    <s v="Financiero"/>
    <s v="Paraguay"/>
    <s v="20/10/2025 10:52:42"/>
    <s v="03/06/2026"/>
    <s v="PYG"/>
    <n v="1083178082"/>
    <n v="1031294874"/>
    <n v="1047548446.5599999"/>
    <n v="1083178082"/>
    <n v="96.71"/>
    <x v="0"/>
  </r>
  <r>
    <s v="CDA"/>
    <x v="27"/>
    <x v="2"/>
    <s v="Financiero"/>
    <s v="Paraguay"/>
    <s v="20/10/2025 10:52:43"/>
    <s v="03/06/2026"/>
    <s v="PYG"/>
    <n v="1083178082"/>
    <n v="1031294874"/>
    <n v="1047548446.5599999"/>
    <n v="1083178082"/>
    <n v="96.71"/>
    <x v="0"/>
  </r>
  <r>
    <s v="CDA"/>
    <x v="28"/>
    <x v="0"/>
    <s v="Financiero"/>
    <s v="Paraguay"/>
    <s v="19/05/2022 15:32:22"/>
    <s v="24/02/2026"/>
    <s v="PYG"/>
    <n v="58085753"/>
    <n v="44703905"/>
    <n v="47899554.530000001"/>
    <n v="58085753"/>
    <n v="82.46"/>
    <x v="0"/>
  </r>
  <r>
    <s v="ACCIONES PREFERIDAS"/>
    <x v="28"/>
    <x v="0"/>
    <s v="Financiero"/>
    <s v="Paraguay"/>
    <s v="22/11/2022 16:21:44"/>
    <s v="22/11/2027"/>
    <s v="PYG"/>
    <n v="15980000000"/>
    <n v="10000000000"/>
    <n v="10001836696.1"/>
    <n v="15980000000"/>
    <n v="62.59"/>
    <x v="0"/>
  </r>
  <r>
    <s v="ACCIONES PREFERIDAS"/>
    <x v="28"/>
    <x v="0"/>
    <s v="Financiero"/>
    <s v="Paraguay"/>
    <s v="22/11/2022 16:35:38"/>
    <s v="21/11/2028"/>
    <s v="PYG"/>
    <n v="17176000000"/>
    <n v="10000000000"/>
    <n v="10000622525.950001"/>
    <n v="17176000000"/>
    <n v="58.22"/>
    <x v="0"/>
  </r>
  <r>
    <s v="ACCIONES PREFERIDAS"/>
    <x v="28"/>
    <x v="0"/>
    <s v="Financiero"/>
    <s v="Paraguay"/>
    <s v="22/11/2022 16:54:20"/>
    <s v="22/11/2029"/>
    <s v="PYG"/>
    <n v="27558000000"/>
    <n v="15000000001"/>
    <n v="14997642296.540001"/>
    <n v="27558000000"/>
    <n v="54.42"/>
    <x v="0"/>
  </r>
  <r>
    <s v="CDA"/>
    <x v="28"/>
    <x v="0"/>
    <s v="Financiero"/>
    <s v="Paraguay"/>
    <s v="07/12/2023 10:11:48"/>
    <s v="10/03/2026"/>
    <s v="PYG"/>
    <n v="48476712"/>
    <n v="41348669"/>
    <n v="42347413.280000001"/>
    <n v="48476712"/>
    <n v="87.36"/>
    <x v="0"/>
  </r>
  <r>
    <s v="CDA"/>
    <x v="28"/>
    <x v="0"/>
    <s v="Financiero"/>
    <s v="Paraguay"/>
    <s v="05/01/2024 16:05:49"/>
    <s v="07/09/2026"/>
    <s v="PYG"/>
    <n v="133076712"/>
    <n v="101388163"/>
    <n v="104108112.41"/>
    <n v="133076712"/>
    <n v="78.23"/>
    <x v="0"/>
  </r>
  <r>
    <s v="CDA"/>
    <x v="28"/>
    <x v="0"/>
    <s v="Financiero"/>
    <s v="Paraguay"/>
    <s v="31/01/2024 15:59:57"/>
    <s v="03/05/2028"/>
    <s v="PYG"/>
    <n v="440589042"/>
    <n v="310417867"/>
    <n v="312617147.70999998"/>
    <n v="440589042"/>
    <n v="70.95"/>
    <x v="0"/>
  </r>
  <r>
    <s v="CDA"/>
    <x v="28"/>
    <x v="0"/>
    <s v="Financiero"/>
    <s v="Paraguay"/>
    <s v="31/01/2024 16:04:29"/>
    <s v="15/05/2028"/>
    <s v="PYG"/>
    <n v="299150684"/>
    <n v="211684224"/>
    <n v="207677669.31999999"/>
    <n v="299150684"/>
    <n v="69.42"/>
    <x v="0"/>
  </r>
  <r>
    <s v="CDA"/>
    <x v="28"/>
    <x v="0"/>
    <s v="Financiero"/>
    <s v="Paraguay"/>
    <s v="31/01/2024 16:07:04"/>
    <s v="15/05/2028"/>
    <s v="PYG"/>
    <n v="299150684"/>
    <n v="211684224"/>
    <n v="207677669.31999999"/>
    <n v="299150684"/>
    <n v="69.42"/>
    <x v="0"/>
  </r>
  <r>
    <s v="ACCIONES PREFERIDAS"/>
    <x v="28"/>
    <x v="0"/>
    <s v="Financiero"/>
    <s v="Paraguay"/>
    <s v="02/02/2024 16:05:49"/>
    <s v="30/06/2031"/>
    <s v="PYG"/>
    <n v="19715788821"/>
    <n v="10456479555"/>
    <n v="10448387119.809999"/>
    <n v="19715788821"/>
    <n v="53"/>
    <x v="0"/>
  </r>
  <r>
    <s v="CDA"/>
    <x v="28"/>
    <x v="0"/>
    <s v="Financiero"/>
    <s v="Paraguay"/>
    <s v="05/02/2024 12:19:39"/>
    <s v="07/08/2028"/>
    <s v="PYG"/>
    <n v="290136986"/>
    <n v="200019681"/>
    <n v="203566407.88"/>
    <n v="290136986"/>
    <n v="70.16"/>
    <x v="0"/>
  </r>
  <r>
    <s v="CDA"/>
    <x v="28"/>
    <x v="0"/>
    <s v="Financiero"/>
    <s v="Paraguay"/>
    <s v="05/02/2024 12:27:28"/>
    <s v="17/08/2026"/>
    <s v="PYG"/>
    <n v="138057534"/>
    <n v="110218442"/>
    <n v="112172637.81"/>
    <n v="138057534"/>
    <n v="81.25"/>
    <x v="0"/>
  </r>
  <r>
    <s v="CDA"/>
    <x v="28"/>
    <x v="0"/>
    <s v="Financiero"/>
    <s v="Paraguay"/>
    <s v="05/02/2024 12:29:15"/>
    <s v="17/08/2026"/>
    <s v="PYG"/>
    <n v="138057534"/>
    <n v="110218442"/>
    <n v="112172637.81"/>
    <n v="138057534"/>
    <n v="81.25"/>
    <x v="0"/>
  </r>
  <r>
    <s v="CDA"/>
    <x v="28"/>
    <x v="0"/>
    <s v="Financiero"/>
    <s v="Paraguay"/>
    <s v="07/03/2024 11:58:43"/>
    <s v="31/08/2026"/>
    <s v="PYG"/>
    <n v="312739726"/>
    <n v="250612049"/>
    <n v="250882702.21000001"/>
    <n v="312739726"/>
    <n v="80.22"/>
    <x v="0"/>
  </r>
  <r>
    <s v="ACCIONES PREFERIDAS"/>
    <x v="28"/>
    <x v="0"/>
    <s v="Financiero"/>
    <s v="Paraguay"/>
    <s v="27/05/2024 11:53:38"/>
    <s v="30/06/2031"/>
    <s v="PYG"/>
    <n v="8629113644"/>
    <n v="4550000000"/>
    <n v="4372741703.6800003"/>
    <n v="8629113644"/>
    <n v="50.67"/>
    <x v="0"/>
  </r>
  <r>
    <s v="CDA"/>
    <x v="28"/>
    <x v="0"/>
    <s v="Financiero"/>
    <s v="Paraguay"/>
    <s v="19/06/2024 12:14:55"/>
    <s v="01/06/2026"/>
    <s v="PYG"/>
    <n v="120136987"/>
    <n v="100622633"/>
    <n v="101192695.84"/>
    <n v="120136987"/>
    <n v="84.23"/>
    <x v="0"/>
  </r>
  <r>
    <s v="CDA"/>
    <x v="28"/>
    <x v="0"/>
    <s v="Financiero"/>
    <s v="Paraguay"/>
    <s v="21/06/2024 13:05:43"/>
    <s v="20/04/2026"/>
    <s v="PYG"/>
    <n v="193830136"/>
    <n v="163070124"/>
    <n v="163946345.41"/>
    <n v="193830136"/>
    <n v="84.58"/>
    <x v="0"/>
  </r>
  <r>
    <s v="CDA"/>
    <x v="28"/>
    <x v="0"/>
    <s v="Financiero"/>
    <s v="Paraguay"/>
    <s v="09/08/2024 16:26:05"/>
    <s v="09/03/2026"/>
    <s v="PYG"/>
    <n v="184256438"/>
    <n v="159291439"/>
    <n v="161198782.90000001"/>
    <n v="184256438"/>
    <n v="87.49"/>
    <x v="0"/>
  </r>
  <r>
    <s v="CDA"/>
    <x v="28"/>
    <x v="0"/>
    <s v="Financiero"/>
    <s v="Paraguay"/>
    <s v="09/08/2024 16:27:37"/>
    <s v="02/04/2026"/>
    <s v="PYG"/>
    <n v="194455891"/>
    <n v="167461430"/>
    <n v="175580879.44999999"/>
    <n v="194455891"/>
    <n v="90.29"/>
    <x v="0"/>
  </r>
  <r>
    <s v="CDA"/>
    <x v="28"/>
    <x v="0"/>
    <s v="Financiero"/>
    <s v="Paraguay"/>
    <s v="19/09/2024 15:00:13"/>
    <s v="27/04/2026"/>
    <s v="PYG"/>
    <n v="286277398"/>
    <n v="249520133"/>
    <n v="253441845.25999999"/>
    <n v="286277398"/>
    <n v="88.53"/>
    <x v="0"/>
  </r>
  <r>
    <s v="CDA"/>
    <x v="28"/>
    <x v="0"/>
    <s v="Financiero"/>
    <s v="Paraguay"/>
    <s v="19/09/2024 15:13:44"/>
    <s v="30/11/2026"/>
    <s v="PYG"/>
    <n v="182247944"/>
    <n v="150926650"/>
    <n v="151623870.03"/>
    <n v="182247944"/>
    <n v="83.2"/>
    <x v="0"/>
  </r>
  <r>
    <s v="CDA"/>
    <x v="28"/>
    <x v="0"/>
    <s v="Financiero"/>
    <s v="Paraguay"/>
    <s v="04/11/2024 12:08:46"/>
    <s v="15/12/2026"/>
    <s v="PYG"/>
    <n v="180550685"/>
    <n v="151986504"/>
    <n v="150968366"/>
    <n v="180550685"/>
    <n v="83.62"/>
    <x v="0"/>
  </r>
  <r>
    <s v="CDA"/>
    <x v="28"/>
    <x v="0"/>
    <s v="Financiero"/>
    <s v="Paraguay"/>
    <s v="24/02/2025 14:32:47"/>
    <s v="26/04/2027"/>
    <s v="PYG"/>
    <n v="362309588"/>
    <n v="297637689"/>
    <n v="299406435.41000003"/>
    <n v="362309588"/>
    <n v="82.64"/>
    <x v="0"/>
  </r>
  <r>
    <s v="CDA"/>
    <x v="28"/>
    <x v="0"/>
    <s v="Financiero"/>
    <s v="Paraguay"/>
    <s v="21/03/2025 11:05:01"/>
    <s v="28/01/2026"/>
    <s v="PYG"/>
    <n v="53969863"/>
    <n v="49498609"/>
    <n v="50214294.450000003"/>
    <n v="53969863"/>
    <n v="93.04"/>
    <x v="0"/>
  </r>
  <r>
    <s v="CDA"/>
    <x v="28"/>
    <x v="0"/>
    <s v="Financiero"/>
    <m/>
    <s v="21/03/2025 11:46:39"/>
    <s v="11/05/2026"/>
    <s v="PYG"/>
    <n v="113376713"/>
    <n v="101397602"/>
    <n v="101828705.94"/>
    <n v="113376713"/>
    <n v="89.81"/>
    <x v="0"/>
  </r>
  <r>
    <s v="CDA"/>
    <x v="28"/>
    <x v="0"/>
    <s v="Financiero"/>
    <m/>
    <s v="21/03/2025 11:48:15"/>
    <s v="11/05/2026"/>
    <s v="PYG"/>
    <n v="113376713"/>
    <n v="101397602"/>
    <n v="101828705.94"/>
    <n v="113376713"/>
    <n v="89.81"/>
    <x v="0"/>
  </r>
  <r>
    <s v="CDA"/>
    <x v="28"/>
    <x v="0"/>
    <s v="Financiero"/>
    <m/>
    <s v="26/03/2025 13:21:11"/>
    <s v="11/08/2026"/>
    <s v="PYG"/>
    <n v="230356165"/>
    <n v="201505791"/>
    <n v="202844045.96000001"/>
    <n v="230356165"/>
    <n v="88.06"/>
    <x v="0"/>
  </r>
  <r>
    <s v="BONOS FINANCIEROS"/>
    <x v="28"/>
    <x v="0"/>
    <s v="Financiero"/>
    <m/>
    <s v="08/04/2025 09:29:42"/>
    <s v="03/04/2029"/>
    <s v="PYG"/>
    <n v="9582904112"/>
    <n v="7000000000"/>
    <n v="7150673961.7600002"/>
    <n v="9582904112"/>
    <n v="74.62"/>
    <x v="0"/>
  </r>
  <r>
    <s v="BONOS FINANCIEROS"/>
    <x v="28"/>
    <x v="0"/>
    <s v="Financiero"/>
    <m/>
    <s v="08/04/2025 09:36:18"/>
    <s v="02/04/2030"/>
    <s v="PYG"/>
    <n v="26436821919"/>
    <n v="17999999999"/>
    <n v="18393725184.029999"/>
    <n v="26436821919"/>
    <n v="69.58"/>
    <x v="0"/>
  </r>
  <r>
    <s v="CDA"/>
    <x v="28"/>
    <x v="0"/>
    <s v="Financiero"/>
    <m/>
    <s v="10/04/2025 14:54:29"/>
    <s v="01/02/2027"/>
    <s v="PYG"/>
    <n v="206715753"/>
    <n v="174151677"/>
    <n v="175532333.81999999"/>
    <n v="206715753"/>
    <n v="84.9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1BB6A0E-C17B-3941-8285-B7600980B126}" name="TablaDinámica11" cacheId="14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1:E32" firstHeaderRow="1" firstDataRow="2" firstDataCol="2"/>
  <pivotFields count="14">
    <pivotField compact="0" outline="0" showAll="0" defaultSubtotal="0"/>
    <pivotField axis="axisRow" compact="0" outline="0" showAll="0"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 axis="axisRow" compact="0" outline="0" showAll="0" defaultSubtotal="0">
      <items count="3">
        <item x="1"/>
        <item x="2"/>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 outline="0" showAll="0" defaultSubtotal="0"/>
    <pivotField compact="0" numFmtId="4" outline="0" showAll="0" defaultSubtotal="0"/>
    <pivotField dataField="1" compact="0" outline="0" showAll="0" defaultSubtotal="0"/>
    <pivotField compact="0" numFmtId="41" outline="0" showAll="0" defaultSubtotal="0"/>
    <pivotField compact="0" outline="0" showAll="0" defaultSubtotal="0"/>
    <pivotField axis="axisCol" compact="0" outline="0" showAll="0" defaultSubtotal="0">
      <items count="2">
        <item x="0"/>
        <item x="1"/>
      </items>
    </pivotField>
  </pivotFields>
  <rowFields count="2">
    <field x="1"/>
    <field x="2"/>
  </rowFields>
  <rowItems count="30">
    <i>
      <x/>
      <x v="2"/>
    </i>
    <i>
      <x v="1"/>
      <x v="2"/>
    </i>
    <i>
      <x v="2"/>
      <x v="2"/>
    </i>
    <i>
      <x v="3"/>
      <x v="2"/>
    </i>
    <i>
      <x v="4"/>
      <x/>
    </i>
    <i>
      <x v="5"/>
      <x v="2"/>
    </i>
    <i>
      <x v="6"/>
      <x v="2"/>
    </i>
    <i>
      <x v="7"/>
      <x v="2"/>
    </i>
    <i>
      <x v="8"/>
      <x v="2"/>
    </i>
    <i>
      <x v="9"/>
      <x v="2"/>
    </i>
    <i>
      <x v="10"/>
      <x v="2"/>
    </i>
    <i>
      <x v="11"/>
      <x v="2"/>
    </i>
    <i>
      <x v="12"/>
      <x v="2"/>
    </i>
    <i>
      <x v="13"/>
      <x v="2"/>
    </i>
    <i>
      <x v="14"/>
      <x v="1"/>
    </i>
    <i>
      <x v="15"/>
      <x v="2"/>
    </i>
    <i>
      <x v="16"/>
      <x v="2"/>
    </i>
    <i>
      <x v="17"/>
      <x v="1"/>
    </i>
    <i>
      <x v="18"/>
      <x v="2"/>
    </i>
    <i>
      <x v="19"/>
      <x v="2"/>
    </i>
    <i>
      <x v="20"/>
      <x v="2"/>
    </i>
    <i>
      <x v="21"/>
      <x v="2"/>
    </i>
    <i>
      <x v="22"/>
      <x v="2"/>
    </i>
    <i>
      <x v="23"/>
      <x v="2"/>
    </i>
    <i>
      <x v="24"/>
      <x v="2"/>
    </i>
    <i>
      <x v="25"/>
      <x v="2"/>
    </i>
    <i>
      <x v="26"/>
      <x v="2"/>
    </i>
    <i>
      <x v="27"/>
      <x v="1"/>
    </i>
    <i>
      <x v="28"/>
      <x v="2"/>
    </i>
    <i t="grand">
      <x/>
    </i>
  </rowItems>
  <colFields count="1">
    <field x="13"/>
  </colFields>
  <colItems count="3">
    <i>
      <x/>
    </i>
    <i>
      <x v="1"/>
    </i>
    <i t="grand">
      <x/>
    </i>
  </colItems>
  <dataFields count="1">
    <dataField name="Suma de Val. Contable"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E25"/>
  <sheetViews>
    <sheetView showGridLines="0" zoomScale="130" zoomScaleNormal="130" workbookViewId="0">
      <selection activeCell="B25" sqref="B25"/>
    </sheetView>
  </sheetViews>
  <sheetFormatPr baseColWidth="10" defaultColWidth="9.140625" defaultRowHeight="15" x14ac:dyDescent="0.25"/>
  <cols>
    <col min="1" max="1" width="3.42578125" style="1" customWidth="1"/>
    <col min="2" max="2" width="52.7109375" style="1" customWidth="1"/>
    <col min="3" max="3" width="24.7109375" style="38" bestFit="1" customWidth="1"/>
    <col min="4" max="4" width="3.42578125" style="1" customWidth="1"/>
    <col min="5" max="16384" width="9.140625" style="1"/>
  </cols>
  <sheetData>
    <row r="1" spans="1:5" x14ac:dyDescent="0.25">
      <c r="A1" s="11"/>
    </row>
    <row r="2" spans="1:5" x14ac:dyDescent="0.25">
      <c r="B2" s="138" t="s">
        <v>168</v>
      </c>
      <c r="C2" s="138"/>
    </row>
    <row r="3" spans="1:5" x14ac:dyDescent="0.25">
      <c r="B3" s="141" t="s">
        <v>0</v>
      </c>
      <c r="C3" s="141"/>
    </row>
    <row r="4" spans="1:5" x14ac:dyDescent="0.25">
      <c r="B4" s="142" t="s">
        <v>158</v>
      </c>
      <c r="C4" s="142"/>
    </row>
    <row r="5" spans="1:5" x14ac:dyDescent="0.25">
      <c r="B5" s="142" t="s">
        <v>166</v>
      </c>
      <c r="C5" s="142"/>
    </row>
    <row r="7" spans="1:5" x14ac:dyDescent="0.25">
      <c r="B7" s="47" t="s">
        <v>4</v>
      </c>
      <c r="C7" s="76">
        <v>46203</v>
      </c>
      <c r="D7" s="48"/>
    </row>
    <row r="8" spans="1:5" x14ac:dyDescent="0.25">
      <c r="B8" s="49" t="s">
        <v>5</v>
      </c>
      <c r="C8" s="115">
        <v>2676.51</v>
      </c>
      <c r="D8" s="50"/>
    </row>
    <row r="9" spans="1:5" x14ac:dyDescent="0.25">
      <c r="B9" s="49" t="s">
        <v>6</v>
      </c>
      <c r="C9" s="115">
        <v>0</v>
      </c>
      <c r="D9" s="50"/>
    </row>
    <row r="10" spans="1:5" ht="18.75" customHeight="1" x14ac:dyDescent="0.25">
      <c r="B10" s="49" t="s">
        <v>132</v>
      </c>
      <c r="C10" s="115">
        <v>47.100650136199981</v>
      </c>
      <c r="D10" s="51"/>
      <c r="E10" s="140"/>
    </row>
    <row r="11" spans="1:5" ht="18.75" customHeight="1" x14ac:dyDescent="0.25">
      <c r="B11" s="109" t="s">
        <v>150</v>
      </c>
      <c r="C11" s="116">
        <v>260189.73378006846</v>
      </c>
      <c r="D11" s="51"/>
      <c r="E11" s="140"/>
    </row>
    <row r="12" spans="1:5" x14ac:dyDescent="0.25">
      <c r="B12" s="52" t="s">
        <v>7</v>
      </c>
      <c r="C12" s="117">
        <f>SUM(C8:C11)</f>
        <v>262913.34443020466</v>
      </c>
      <c r="D12" s="53"/>
    </row>
    <row r="13" spans="1:5" x14ac:dyDescent="0.25">
      <c r="B13" s="54" t="s">
        <v>8</v>
      </c>
      <c r="C13" s="80"/>
      <c r="D13" s="53"/>
    </row>
    <row r="14" spans="1:5" x14ac:dyDescent="0.25">
      <c r="B14" s="55" t="s">
        <v>9</v>
      </c>
      <c r="C14" s="78">
        <v>0</v>
      </c>
      <c r="D14" s="50"/>
    </row>
    <row r="15" spans="1:5" x14ac:dyDescent="0.25">
      <c r="B15" s="56" t="s">
        <v>10</v>
      </c>
      <c r="C15" s="118">
        <v>50.52</v>
      </c>
      <c r="D15" s="50"/>
    </row>
    <row r="16" spans="1:5" x14ac:dyDescent="0.25">
      <c r="B16" s="49" t="s">
        <v>11</v>
      </c>
      <c r="C16" s="79">
        <v>0</v>
      </c>
      <c r="D16" s="50"/>
    </row>
    <row r="17" spans="2:5" x14ac:dyDescent="0.25">
      <c r="B17" s="54" t="s">
        <v>12</v>
      </c>
      <c r="C17" s="117">
        <f>SUM(C14:C16)</f>
        <v>50.52</v>
      </c>
      <c r="D17" s="50"/>
      <c r="E17" s="33"/>
    </row>
    <row r="18" spans="2:5" x14ac:dyDescent="0.25">
      <c r="B18" s="54" t="s">
        <v>13</v>
      </c>
      <c r="C18" s="137">
        <f>+C12-C17</f>
        <v>262862.82443020464</v>
      </c>
      <c r="D18" s="53"/>
    </row>
    <row r="19" spans="2:5" x14ac:dyDescent="0.25">
      <c r="B19" s="54" t="s">
        <v>14</v>
      </c>
      <c r="C19" s="89">
        <f>+C18/C20</f>
        <v>262.54185782005459</v>
      </c>
      <c r="D19" s="57"/>
    </row>
    <row r="20" spans="2:5" x14ac:dyDescent="0.25">
      <c r="B20" s="54" t="s">
        <v>15</v>
      </c>
      <c r="C20" s="89">
        <v>1001.222535</v>
      </c>
      <c r="D20" s="57"/>
    </row>
    <row r="22" spans="2:5" x14ac:dyDescent="0.25">
      <c r="B22" s="139" t="s">
        <v>125</v>
      </c>
      <c r="C22" s="139"/>
    </row>
    <row r="23" spans="2:5" x14ac:dyDescent="0.25">
      <c r="B23" s="37"/>
      <c r="C23" s="75"/>
      <c r="D23" s="33"/>
    </row>
    <row r="24" spans="2:5" x14ac:dyDescent="0.25">
      <c r="D24" s="32"/>
    </row>
    <row r="25" spans="2:5" x14ac:dyDescent="0.25">
      <c r="D25" s="58"/>
    </row>
  </sheetData>
  <mergeCells count="6">
    <mergeCell ref="B2:C2"/>
    <mergeCell ref="B22:C22"/>
    <mergeCell ref="E10:E11"/>
    <mergeCell ref="B3:C3"/>
    <mergeCell ref="B4:C4"/>
    <mergeCell ref="B5:C5"/>
  </mergeCells>
  <hyperlinks>
    <hyperlink ref="B11" location="'06'!A1" display="Inversiones" xr:uid="{4F483EC1-6362-43B8-A7AF-B911FF29ED98}"/>
  </hyperlinks>
  <pageMargins left="0.7" right="0.7" top="0.75" bottom="0.75" header="0.3" footer="0.3"/>
  <pageSetup orientation="portrait" r:id="rId1"/>
  <ignoredErrors>
    <ignoredError sqref="C1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C20"/>
  <sheetViews>
    <sheetView showGridLines="0" zoomScale="115" zoomScaleNormal="115" workbookViewId="0">
      <selection activeCell="C13" sqref="C13"/>
    </sheetView>
  </sheetViews>
  <sheetFormatPr baseColWidth="10" defaultColWidth="11.42578125" defaultRowHeight="15" x14ac:dyDescent="0.25"/>
  <cols>
    <col min="1" max="1" width="3.42578125" style="1" customWidth="1"/>
    <col min="2" max="2" width="52.7109375" style="1" customWidth="1"/>
    <col min="3" max="3" width="22.140625" style="1" bestFit="1" customWidth="1"/>
    <col min="4" max="4" width="3.42578125" style="1" customWidth="1"/>
    <col min="5" max="16384" width="11.42578125" style="1"/>
  </cols>
  <sheetData>
    <row r="1" spans="1:3" x14ac:dyDescent="0.25">
      <c r="A1" s="11"/>
    </row>
    <row r="2" spans="1:3" x14ac:dyDescent="0.25">
      <c r="B2" s="138" t="str">
        <f>+EAN!B2</f>
        <v>FONDO MUTUO PROYECCION DÓLARES</v>
      </c>
      <c r="C2" s="138"/>
    </row>
    <row r="3" spans="1:3" x14ac:dyDescent="0.25">
      <c r="B3" s="141" t="s">
        <v>16</v>
      </c>
      <c r="C3" s="141"/>
    </row>
    <row r="4" spans="1:3" x14ac:dyDescent="0.25">
      <c r="B4" s="142" t="str">
        <f>+EAN!B4</f>
        <v>Correspondiente al 30/06/2026</v>
      </c>
      <c r="C4" s="142"/>
    </row>
    <row r="5" spans="1:3" x14ac:dyDescent="0.25">
      <c r="B5" s="142" t="s">
        <v>166</v>
      </c>
      <c r="C5" s="142"/>
    </row>
    <row r="6" spans="1:3" x14ac:dyDescent="0.25">
      <c r="B6" s="36"/>
      <c r="C6" s="36"/>
    </row>
    <row r="7" spans="1:3" s="37" customFormat="1" x14ac:dyDescent="0.25">
      <c r="B7" s="44" t="s">
        <v>17</v>
      </c>
      <c r="C7" s="76">
        <f>+EAN!C7</f>
        <v>46203</v>
      </c>
    </row>
    <row r="8" spans="1:3" x14ac:dyDescent="0.25">
      <c r="B8" s="25" t="s">
        <v>18</v>
      </c>
      <c r="C8" s="119">
        <v>301.05</v>
      </c>
    </row>
    <row r="9" spans="1:3" x14ac:dyDescent="0.25">
      <c r="B9" s="25" t="s">
        <v>19</v>
      </c>
      <c r="C9" s="120">
        <v>0</v>
      </c>
    </row>
    <row r="10" spans="1:3" ht="18.75" customHeight="1" x14ac:dyDescent="0.25">
      <c r="B10" s="25" t="s">
        <v>123</v>
      </c>
      <c r="C10" s="120">
        <v>0</v>
      </c>
    </row>
    <row r="11" spans="1:3" s="37" customFormat="1" ht="18.75" customHeight="1" x14ac:dyDescent="0.25">
      <c r="B11" s="39" t="s">
        <v>20</v>
      </c>
      <c r="C11" s="121">
        <f>SUM(C8:C10)</f>
        <v>301.05</v>
      </c>
    </row>
    <row r="12" spans="1:3" s="37" customFormat="1" x14ac:dyDescent="0.25">
      <c r="B12" s="28" t="s">
        <v>21</v>
      </c>
      <c r="C12" s="122"/>
    </row>
    <row r="13" spans="1:3" x14ac:dyDescent="0.25">
      <c r="B13" s="24" t="s">
        <v>130</v>
      </c>
      <c r="C13" s="119">
        <v>50.52</v>
      </c>
    </row>
    <row r="14" spans="1:3" x14ac:dyDescent="0.25">
      <c r="B14" s="25" t="s">
        <v>23</v>
      </c>
      <c r="C14" s="120">
        <v>0</v>
      </c>
    </row>
    <row r="15" spans="1:3" x14ac:dyDescent="0.25">
      <c r="B15" s="25" t="s">
        <v>124</v>
      </c>
      <c r="C15" s="120">
        <v>0</v>
      </c>
    </row>
    <row r="16" spans="1:3" s="37" customFormat="1" x14ac:dyDescent="0.25">
      <c r="B16" s="39" t="s">
        <v>24</v>
      </c>
      <c r="C16" s="121">
        <f>SUM(C13:C15)</f>
        <v>50.52</v>
      </c>
    </row>
    <row r="17" spans="2:3" s="37" customFormat="1" x14ac:dyDescent="0.25">
      <c r="B17" s="39" t="s">
        <v>25</v>
      </c>
      <c r="C17" s="121">
        <f>+C11-C16</f>
        <v>250.53</v>
      </c>
    </row>
    <row r="18" spans="2:3" x14ac:dyDescent="0.25">
      <c r="B18" s="143"/>
      <c r="C18" s="143"/>
    </row>
    <row r="19" spans="2:3" x14ac:dyDescent="0.25">
      <c r="C19" s="33"/>
    </row>
    <row r="20" spans="2:3" x14ac:dyDescent="0.25">
      <c r="B20" s="139" t="s">
        <v>125</v>
      </c>
      <c r="C20" s="139"/>
    </row>
  </sheetData>
  <mergeCells count="6">
    <mergeCell ref="B20:C20"/>
    <mergeCell ref="B2:C2"/>
    <mergeCell ref="B3:C3"/>
    <mergeCell ref="B4:C4"/>
    <mergeCell ref="B5:C5"/>
    <mergeCell ref="B18:C18"/>
  </mergeCells>
  <pageMargins left="0.7" right="0.7" top="0.75" bottom="0.75" header="0.3" footer="0.3"/>
  <pageSetup orientation="portrait" r:id="rId1"/>
  <ignoredErrors>
    <ignoredError sqref="C1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40B0-F02B-4308-8418-A6712BCD70F1}">
  <sheetPr>
    <tabColor theme="9" tint="0.59999389629810485"/>
  </sheetPr>
  <dimension ref="A1:F22"/>
  <sheetViews>
    <sheetView showGridLines="0" zoomScaleNormal="100" workbookViewId="0">
      <selection activeCell="C10" sqref="C10"/>
    </sheetView>
  </sheetViews>
  <sheetFormatPr baseColWidth="10" defaultColWidth="11.42578125" defaultRowHeight="15" x14ac:dyDescent="0.25"/>
  <cols>
    <col min="1" max="1" width="9" style="1" bestFit="1" customWidth="1"/>
    <col min="2" max="2" width="35.28515625" style="1" bestFit="1" customWidth="1"/>
    <col min="3" max="3" width="24.85546875" style="1" bestFit="1" customWidth="1"/>
    <col min="4" max="4" width="22.7109375" style="1" bestFit="1" customWidth="1"/>
    <col min="5" max="5" width="24" style="1" bestFit="1" customWidth="1"/>
    <col min="6" max="6" width="3.42578125" style="1" customWidth="1"/>
    <col min="7" max="16384" width="11.42578125" style="1"/>
  </cols>
  <sheetData>
    <row r="1" spans="1:6" x14ac:dyDescent="0.25">
      <c r="A1" s="92"/>
    </row>
    <row r="2" spans="1:6" x14ac:dyDescent="0.25">
      <c r="B2" s="138" t="str">
        <f>+EAN!B2</f>
        <v>FONDO MUTUO PROYECCION DÓLARES</v>
      </c>
      <c r="C2" s="138"/>
      <c r="D2" s="138"/>
      <c r="E2" s="138"/>
    </row>
    <row r="3" spans="1:6" x14ac:dyDescent="0.25">
      <c r="B3" s="141" t="s">
        <v>1</v>
      </c>
      <c r="C3" s="141"/>
      <c r="D3" s="141"/>
      <c r="E3" s="141"/>
    </row>
    <row r="4" spans="1:6" x14ac:dyDescent="0.25">
      <c r="B4" s="142" t="str">
        <f>+EIE!B4</f>
        <v>Correspondiente al 30/06/2026</v>
      </c>
      <c r="C4" s="142"/>
      <c r="D4" s="142"/>
      <c r="E4" s="142"/>
    </row>
    <row r="5" spans="1:6" x14ac:dyDescent="0.25">
      <c r="B5" s="142" t="s">
        <v>166</v>
      </c>
      <c r="C5" s="142"/>
      <c r="D5" s="142"/>
      <c r="E5" s="142"/>
    </row>
    <row r="7" spans="1:6" x14ac:dyDescent="0.25">
      <c r="B7" s="44" t="s">
        <v>26</v>
      </c>
      <c r="C7" s="44" t="s">
        <v>27</v>
      </c>
      <c r="D7" s="44" t="s">
        <v>28</v>
      </c>
      <c r="E7" s="44" t="s">
        <v>134</v>
      </c>
    </row>
    <row r="8" spans="1:6" x14ac:dyDescent="0.25">
      <c r="B8" s="39" t="s">
        <v>29</v>
      </c>
      <c r="C8" s="96">
        <v>0</v>
      </c>
      <c r="D8" s="96">
        <v>0</v>
      </c>
      <c r="E8" s="96">
        <f>+C8+D8</f>
        <v>0</v>
      </c>
    </row>
    <row r="9" spans="1:6" x14ac:dyDescent="0.25">
      <c r="B9" s="45" t="s">
        <v>30</v>
      </c>
      <c r="C9" s="123">
        <v>0</v>
      </c>
      <c r="D9" s="123">
        <v>0</v>
      </c>
      <c r="E9" s="123">
        <v>0</v>
      </c>
    </row>
    <row r="10" spans="1:6" x14ac:dyDescent="0.25">
      <c r="B10" s="25" t="s">
        <v>31</v>
      </c>
      <c r="C10" s="124">
        <v>262612.37</v>
      </c>
      <c r="D10" s="124">
        <v>0</v>
      </c>
      <c r="E10" s="124">
        <v>262612.37</v>
      </c>
    </row>
    <row r="11" spans="1:6" x14ac:dyDescent="0.25">
      <c r="B11" s="25" t="s">
        <v>32</v>
      </c>
      <c r="C11" s="124">
        <v>0</v>
      </c>
      <c r="D11" s="124">
        <v>0</v>
      </c>
      <c r="E11" s="124">
        <v>0</v>
      </c>
    </row>
    <row r="12" spans="1:6" x14ac:dyDescent="0.25">
      <c r="B12" s="46" t="s">
        <v>33</v>
      </c>
      <c r="C12" s="124">
        <v>0</v>
      </c>
      <c r="D12" s="125">
        <v>250.53</v>
      </c>
      <c r="E12" s="125">
        <v>250.53</v>
      </c>
    </row>
    <row r="13" spans="1:6" x14ac:dyDescent="0.25">
      <c r="B13" s="144" t="s">
        <v>34</v>
      </c>
      <c r="C13" s="146">
        <f>SUM(C8:C12)</f>
        <v>262612.37</v>
      </c>
      <c r="D13" s="148">
        <f>SUM(D8:D12)</f>
        <v>250.53</v>
      </c>
      <c r="E13" s="96" t="s">
        <v>151</v>
      </c>
    </row>
    <row r="14" spans="1:6" x14ac:dyDescent="0.25">
      <c r="B14" s="145"/>
      <c r="C14" s="147"/>
      <c r="D14" s="149"/>
      <c r="E14" s="126">
        <f>SUM(E8:E12)</f>
        <v>262862.90000000002</v>
      </c>
    </row>
    <row r="15" spans="1:6" x14ac:dyDescent="0.25">
      <c r="E15" s="33"/>
    </row>
    <row r="16" spans="1:6" x14ac:dyDescent="0.25">
      <c r="B16" s="139" t="s">
        <v>126</v>
      </c>
      <c r="C16" s="139"/>
      <c r="D16" s="139"/>
      <c r="E16" s="139"/>
      <c r="F16" s="33"/>
    </row>
    <row r="17" spans="3:5" x14ac:dyDescent="0.25">
      <c r="D17" s="33"/>
      <c r="E17" s="33"/>
    </row>
    <row r="18" spans="3:5" x14ac:dyDescent="0.25">
      <c r="C18" s="32"/>
      <c r="D18" s="33"/>
    </row>
    <row r="19" spans="3:5" x14ac:dyDescent="0.25">
      <c r="C19" s="33"/>
    </row>
    <row r="20" spans="3:5" x14ac:dyDescent="0.25">
      <c r="C20" s="33"/>
    </row>
    <row r="21" spans="3:5" x14ac:dyDescent="0.25">
      <c r="C21" s="33"/>
    </row>
    <row r="22" spans="3:5" x14ac:dyDescent="0.25">
      <c r="C22" s="33"/>
    </row>
  </sheetData>
  <mergeCells count="8">
    <mergeCell ref="B2:E2"/>
    <mergeCell ref="B3:E3"/>
    <mergeCell ref="B4:E4"/>
    <mergeCell ref="B5:E5"/>
    <mergeCell ref="B16:E16"/>
    <mergeCell ref="B13:B14"/>
    <mergeCell ref="C13:C14"/>
    <mergeCell ref="D13:D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79BB5-2104-4858-B24B-4AB3A46EFD60}">
  <sheetPr>
    <tabColor theme="9" tint="0.59999389629810485"/>
  </sheetPr>
  <dimension ref="A1:D26"/>
  <sheetViews>
    <sheetView showGridLines="0" zoomScaleNormal="100" workbookViewId="0">
      <selection activeCell="B24" sqref="B24"/>
    </sheetView>
  </sheetViews>
  <sheetFormatPr baseColWidth="10" defaultColWidth="11.42578125" defaultRowHeight="15" x14ac:dyDescent="0.25"/>
  <cols>
    <col min="1" max="1" width="3.42578125" style="1" customWidth="1"/>
    <col min="2" max="2" width="57.42578125" style="1" customWidth="1"/>
    <col min="3" max="3" width="27.42578125" style="32" bestFit="1" customWidth="1"/>
    <col min="4" max="4" width="3.42578125" style="1" customWidth="1"/>
    <col min="5" max="16384" width="11.42578125" style="1"/>
  </cols>
  <sheetData>
    <row r="1" spans="1:3" x14ac:dyDescent="0.25">
      <c r="A1" s="11"/>
    </row>
    <row r="2" spans="1:3" x14ac:dyDescent="0.25">
      <c r="B2" s="138" t="str">
        <f>+EVAN!B2</f>
        <v>FONDO MUTUO PROYECCION DÓLARES</v>
      </c>
      <c r="C2" s="138"/>
    </row>
    <row r="3" spans="1:3" x14ac:dyDescent="0.25">
      <c r="B3" s="141" t="s">
        <v>2</v>
      </c>
      <c r="C3" s="141"/>
    </row>
    <row r="4" spans="1:3" x14ac:dyDescent="0.25">
      <c r="B4" s="142" t="str">
        <f>+EIE!B4</f>
        <v>Correspondiente al 30/06/2026</v>
      </c>
      <c r="C4" s="142"/>
    </row>
    <row r="5" spans="1:3" x14ac:dyDescent="0.25">
      <c r="B5" s="142" t="s">
        <v>166</v>
      </c>
      <c r="C5" s="142"/>
    </row>
    <row r="7" spans="1:3" s="37" customFormat="1" x14ac:dyDescent="0.25">
      <c r="B7" s="15" t="s">
        <v>35</v>
      </c>
      <c r="C7" s="93">
        <f>+EIE!C7</f>
        <v>46203</v>
      </c>
    </row>
    <row r="8" spans="1:3" s="37" customFormat="1" x14ac:dyDescent="0.25">
      <c r="B8" s="39" t="s">
        <v>36</v>
      </c>
      <c r="C8" s="97">
        <v>0</v>
      </c>
    </row>
    <row r="9" spans="1:3" s="37" customFormat="1" x14ac:dyDescent="0.25">
      <c r="B9" s="40" t="s">
        <v>37</v>
      </c>
      <c r="C9" s="98"/>
    </row>
    <row r="10" spans="1:3" s="37" customFormat="1" x14ac:dyDescent="0.25">
      <c r="B10" s="40" t="s">
        <v>38</v>
      </c>
      <c r="C10" s="99"/>
    </row>
    <row r="11" spans="1:3" x14ac:dyDescent="0.25">
      <c r="B11" s="7" t="s">
        <v>39</v>
      </c>
      <c r="C11" s="100">
        <v>0</v>
      </c>
    </row>
    <row r="12" spans="1:3" x14ac:dyDescent="0.25">
      <c r="B12" s="7" t="s">
        <v>40</v>
      </c>
      <c r="C12" s="100">
        <v>0</v>
      </c>
    </row>
    <row r="13" spans="1:3" s="37" customFormat="1" x14ac:dyDescent="0.25">
      <c r="B13" s="41" t="s">
        <v>41</v>
      </c>
      <c r="C13" s="99"/>
    </row>
    <row r="14" spans="1:3" x14ac:dyDescent="0.25">
      <c r="B14" s="7" t="s">
        <v>42</v>
      </c>
      <c r="C14" s="127">
        <v>-259935.86</v>
      </c>
    </row>
    <row r="15" spans="1:3" x14ac:dyDescent="0.25">
      <c r="B15" s="7" t="s">
        <v>43</v>
      </c>
      <c r="C15" s="100">
        <v>0</v>
      </c>
    </row>
    <row r="16" spans="1:3" x14ac:dyDescent="0.25">
      <c r="B16" s="7" t="s">
        <v>44</v>
      </c>
      <c r="C16" s="100">
        <v>0</v>
      </c>
    </row>
    <row r="17" spans="2:4" x14ac:dyDescent="0.25">
      <c r="B17" s="7" t="s">
        <v>45</v>
      </c>
      <c r="C17" s="100">
        <v>0</v>
      </c>
    </row>
    <row r="18" spans="2:4" s="13" customFormat="1" ht="30" x14ac:dyDescent="0.25">
      <c r="B18" s="42" t="s">
        <v>46</v>
      </c>
      <c r="C18" s="128">
        <f>SUM(C9:C17)</f>
        <v>-259935.86</v>
      </c>
    </row>
    <row r="19" spans="2:4" s="37" customFormat="1" x14ac:dyDescent="0.25">
      <c r="B19" s="40" t="s">
        <v>47</v>
      </c>
      <c r="C19" s="99"/>
    </row>
    <row r="20" spans="2:4" x14ac:dyDescent="0.25">
      <c r="B20" s="7" t="s">
        <v>48</v>
      </c>
      <c r="C20" s="100">
        <v>0</v>
      </c>
    </row>
    <row r="21" spans="2:4" x14ac:dyDescent="0.25">
      <c r="B21" s="7" t="s">
        <v>31</v>
      </c>
      <c r="C21" s="129">
        <v>262612.37</v>
      </c>
    </row>
    <row r="22" spans="2:4" s="12" customFormat="1" ht="30" x14ac:dyDescent="0.25">
      <c r="B22" s="43" t="s">
        <v>49</v>
      </c>
      <c r="C22" s="128">
        <f>+C20+C21</f>
        <v>262612.37</v>
      </c>
    </row>
    <row r="23" spans="2:4" ht="6.75" customHeight="1" x14ac:dyDescent="0.25">
      <c r="B23" s="7"/>
      <c r="C23" s="101"/>
    </row>
    <row r="24" spans="2:4" s="37" customFormat="1" x14ac:dyDescent="0.25">
      <c r="B24" s="39" t="s">
        <v>50</v>
      </c>
      <c r="C24" s="130">
        <f>+C8+C18+C22</f>
        <v>2676.5100000000093</v>
      </c>
    </row>
    <row r="26" spans="2:4" x14ac:dyDescent="0.25">
      <c r="B26" s="139" t="s">
        <v>126</v>
      </c>
      <c r="C26" s="139"/>
      <c r="D26" s="139"/>
    </row>
  </sheetData>
  <mergeCells count="5">
    <mergeCell ref="B2:C2"/>
    <mergeCell ref="B3:C3"/>
    <mergeCell ref="B4:C4"/>
    <mergeCell ref="B5:C5"/>
    <mergeCell ref="B26:D26"/>
  </mergeCells>
  <pageMargins left="0.7" right="0.7" top="0.75" bottom="0.75" header="0.3" footer="0.3"/>
  <ignoredErrors>
    <ignoredError sqref="C1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59F1F-5BCE-4180-B248-66A699A01F7D}">
  <sheetPr>
    <tabColor theme="9" tint="0.59999389629810485"/>
  </sheetPr>
  <dimension ref="A1:P156"/>
  <sheetViews>
    <sheetView showGridLines="0" tabSelected="1" zoomScale="85" zoomScaleNormal="85" workbookViewId="0">
      <pane ySplit="3" topLeftCell="A85" activePane="bottomLeft" state="frozen"/>
      <selection activeCell="J6" sqref="J6"/>
      <selection pane="bottomLeft" activeCell="E94" sqref="E94"/>
    </sheetView>
  </sheetViews>
  <sheetFormatPr baseColWidth="10" defaultColWidth="11.42578125" defaultRowHeight="16.5" customHeight="1" x14ac:dyDescent="0.25"/>
  <cols>
    <col min="1" max="1" width="3.42578125" style="1" customWidth="1"/>
    <col min="2" max="2" width="31.42578125" style="1" customWidth="1"/>
    <col min="3" max="3" width="24.7109375" style="1" bestFit="1" customWidth="1"/>
    <col min="4" max="4" width="23.42578125" style="1" bestFit="1" customWidth="1"/>
    <col min="5" max="5" width="27.42578125" style="1" bestFit="1" customWidth="1"/>
    <col min="6" max="6" width="19.28515625" style="1" customWidth="1"/>
    <col min="7" max="7" width="22" style="1" customWidth="1"/>
    <col min="8" max="8" width="18.42578125" style="1" bestFit="1" customWidth="1"/>
    <col min="9" max="9" width="11.42578125" style="1"/>
    <col min="10" max="10" width="25.85546875" style="1" bestFit="1" customWidth="1"/>
    <col min="11" max="12" width="23" style="1" bestFit="1" customWidth="1"/>
    <col min="13" max="13" width="25.85546875" style="1" bestFit="1" customWidth="1"/>
    <col min="14" max="14" width="13" style="1" bestFit="1" customWidth="1"/>
    <col min="15" max="15" width="10.85546875" style="1" bestFit="1" customWidth="1"/>
    <col min="16" max="16384" width="11.42578125" style="1"/>
  </cols>
  <sheetData>
    <row r="1" spans="1:6" ht="16.5" customHeight="1" x14ac:dyDescent="0.25">
      <c r="A1" s="11"/>
    </row>
    <row r="2" spans="1:6" ht="16.5" customHeight="1" x14ac:dyDescent="0.25">
      <c r="B2" s="138" t="str">
        <f>+EFE!B2</f>
        <v>FONDO MUTUO PROYECCION DÓLARES</v>
      </c>
      <c r="C2" s="138"/>
      <c r="D2" s="138"/>
      <c r="E2" s="138"/>
      <c r="F2" s="138"/>
    </row>
    <row r="3" spans="1:6" ht="16.5" customHeight="1" x14ac:dyDescent="0.25">
      <c r="B3" s="155" t="s">
        <v>3</v>
      </c>
      <c r="C3" s="155"/>
      <c r="D3" s="155"/>
      <c r="E3" s="155"/>
      <c r="F3" s="155"/>
    </row>
    <row r="4" spans="1:6" ht="16.5" customHeight="1" x14ac:dyDescent="0.25">
      <c r="B4" s="152" t="s">
        <v>51</v>
      </c>
      <c r="C4" s="152"/>
      <c r="D4" s="152"/>
      <c r="E4" s="152"/>
      <c r="F4" s="152"/>
    </row>
    <row r="6" spans="1:6" ht="16.5" customHeight="1" x14ac:dyDescent="0.25">
      <c r="B6" s="151" t="s">
        <v>169</v>
      </c>
      <c r="C6" s="151"/>
      <c r="D6" s="151"/>
      <c r="E6" s="151"/>
      <c r="F6" s="151"/>
    </row>
    <row r="7" spans="1:6" ht="16.5" customHeight="1" x14ac:dyDescent="0.25">
      <c r="B7" s="151"/>
      <c r="C7" s="151"/>
      <c r="D7" s="151"/>
      <c r="E7" s="151"/>
      <c r="F7" s="151"/>
    </row>
    <row r="8" spans="1:6" ht="16.5" customHeight="1" x14ac:dyDescent="0.25">
      <c r="B8" s="151"/>
      <c r="C8" s="151"/>
      <c r="D8" s="151"/>
      <c r="E8" s="151"/>
      <c r="F8" s="151"/>
    </row>
    <row r="9" spans="1:6" ht="16.5" customHeight="1" x14ac:dyDescent="0.25">
      <c r="B9" s="151"/>
      <c r="C9" s="151"/>
      <c r="D9" s="151"/>
      <c r="E9" s="151"/>
      <c r="F9" s="151"/>
    </row>
    <row r="10" spans="1:6" ht="16.5" customHeight="1" x14ac:dyDescent="0.25">
      <c r="B10" s="151"/>
      <c r="C10" s="151"/>
      <c r="D10" s="151"/>
      <c r="E10" s="151"/>
      <c r="F10" s="151"/>
    </row>
    <row r="11" spans="1:6" ht="16.5" customHeight="1" x14ac:dyDescent="0.25">
      <c r="B11" s="151"/>
      <c r="C11" s="151"/>
      <c r="D11" s="151"/>
      <c r="E11" s="151"/>
      <c r="F11" s="151"/>
    </row>
    <row r="12" spans="1:6" ht="16.5" customHeight="1" x14ac:dyDescent="0.25">
      <c r="B12" s="151"/>
      <c r="C12" s="151"/>
      <c r="D12" s="151"/>
      <c r="E12" s="151"/>
      <c r="F12" s="151"/>
    </row>
    <row r="13" spans="1:6" ht="34.9" customHeight="1" x14ac:dyDescent="0.25">
      <c r="B13" s="151"/>
      <c r="C13" s="151"/>
      <c r="D13" s="151"/>
      <c r="E13" s="151"/>
      <c r="F13" s="151"/>
    </row>
    <row r="14" spans="1:6" ht="16.5" customHeight="1" x14ac:dyDescent="0.25">
      <c r="B14" s="152" t="s">
        <v>52</v>
      </c>
      <c r="C14" s="152"/>
      <c r="D14" s="152"/>
      <c r="E14" s="152"/>
      <c r="F14" s="152"/>
    </row>
    <row r="16" spans="1:6" ht="16.5" customHeight="1" x14ac:dyDescent="0.25">
      <c r="B16" s="152" t="s">
        <v>53</v>
      </c>
      <c r="C16" s="152"/>
      <c r="D16" s="152"/>
      <c r="E16" s="152"/>
      <c r="F16" s="152"/>
    </row>
    <row r="17" spans="2:6" ht="16.5" customHeight="1" x14ac:dyDescent="0.25">
      <c r="B17" s="151" t="s">
        <v>54</v>
      </c>
      <c r="C17" s="151"/>
      <c r="D17" s="151"/>
      <c r="E17" s="151"/>
      <c r="F17" s="151"/>
    </row>
    <row r="18" spans="2:6" ht="16.5" customHeight="1" x14ac:dyDescent="0.25">
      <c r="B18" s="151"/>
      <c r="C18" s="151"/>
      <c r="D18" s="151"/>
      <c r="E18" s="151"/>
      <c r="F18" s="151"/>
    </row>
    <row r="19" spans="2:6" ht="16.5" customHeight="1" x14ac:dyDescent="0.25">
      <c r="B19" s="151"/>
      <c r="C19" s="151"/>
      <c r="D19" s="151"/>
      <c r="E19" s="151"/>
      <c r="F19" s="151"/>
    </row>
    <row r="20" spans="2:6" ht="16.5" customHeight="1" x14ac:dyDescent="0.25">
      <c r="B20" s="151"/>
      <c r="C20" s="151"/>
      <c r="D20" s="151"/>
      <c r="E20" s="151"/>
      <c r="F20" s="151"/>
    </row>
    <row r="21" spans="2:6" ht="16.5" customHeight="1" x14ac:dyDescent="0.25">
      <c r="B21" s="151"/>
      <c r="C21" s="151"/>
      <c r="D21" s="151"/>
      <c r="E21" s="151"/>
      <c r="F21" s="151"/>
    </row>
    <row r="22" spans="2:6" ht="16.5" customHeight="1" x14ac:dyDescent="0.25">
      <c r="B22" s="151"/>
      <c r="C22" s="151"/>
      <c r="D22" s="151"/>
      <c r="E22" s="151"/>
      <c r="F22" s="151"/>
    </row>
    <row r="23" spans="2:6" ht="16.5" customHeight="1" x14ac:dyDescent="0.25">
      <c r="B23" s="151"/>
      <c r="C23" s="151"/>
      <c r="D23" s="151"/>
      <c r="E23" s="151"/>
      <c r="F23" s="151"/>
    </row>
    <row r="24" spans="2:6" ht="16.5" customHeight="1" x14ac:dyDescent="0.25">
      <c r="B24" s="151"/>
      <c r="C24" s="151"/>
      <c r="D24" s="151"/>
      <c r="E24" s="151"/>
      <c r="F24" s="151"/>
    </row>
    <row r="25" spans="2:6" ht="16.5" customHeight="1" x14ac:dyDescent="0.25">
      <c r="B25" s="151"/>
      <c r="C25" s="151"/>
      <c r="D25" s="151"/>
      <c r="E25" s="151"/>
      <c r="F25" s="151"/>
    </row>
    <row r="26" spans="2:6" ht="16.5" customHeight="1" x14ac:dyDescent="0.25">
      <c r="B26" s="151"/>
      <c r="C26" s="151"/>
      <c r="D26" s="151"/>
      <c r="E26" s="151"/>
      <c r="F26" s="151"/>
    </row>
    <row r="27" spans="2:6" ht="16.5" customHeight="1" x14ac:dyDescent="0.25">
      <c r="B27" s="151"/>
      <c r="C27" s="151"/>
      <c r="D27" s="151"/>
      <c r="E27" s="151"/>
      <c r="F27" s="151"/>
    </row>
    <row r="28" spans="2:6" ht="16.5" customHeight="1" x14ac:dyDescent="0.25">
      <c r="B28" s="151"/>
      <c r="C28" s="151"/>
      <c r="D28" s="151"/>
      <c r="E28" s="151"/>
      <c r="F28" s="151"/>
    </row>
    <row r="29" spans="2:6" ht="16.5" customHeight="1" x14ac:dyDescent="0.25">
      <c r="B29" s="151"/>
      <c r="C29" s="151"/>
      <c r="D29" s="151"/>
      <c r="E29" s="151"/>
      <c r="F29" s="151"/>
    </row>
    <row r="30" spans="2:6" ht="16.5" customHeight="1" x14ac:dyDescent="0.25">
      <c r="B30" s="151"/>
      <c r="C30" s="151"/>
      <c r="D30" s="151"/>
      <c r="E30" s="151"/>
      <c r="F30" s="151"/>
    </row>
    <row r="31" spans="2:6" ht="16.5" customHeight="1" x14ac:dyDescent="0.25">
      <c r="B31" s="151"/>
      <c r="C31" s="151"/>
      <c r="D31" s="151"/>
      <c r="E31" s="151"/>
      <c r="F31" s="151"/>
    </row>
    <row r="32" spans="2:6" ht="16.5" customHeight="1" x14ac:dyDescent="0.25">
      <c r="B32" s="151"/>
      <c r="C32" s="151"/>
      <c r="D32" s="151"/>
      <c r="E32" s="151"/>
      <c r="F32" s="151"/>
    </row>
    <row r="33" spans="2:6" ht="16.5" customHeight="1" x14ac:dyDescent="0.25">
      <c r="B33" s="151"/>
      <c r="C33" s="151"/>
      <c r="D33" s="151"/>
      <c r="E33" s="151"/>
      <c r="F33" s="151"/>
    </row>
    <row r="34" spans="2:6" ht="16.5" customHeight="1" x14ac:dyDescent="0.25">
      <c r="B34" s="151"/>
      <c r="C34" s="151"/>
      <c r="D34" s="151"/>
      <c r="E34" s="151"/>
      <c r="F34" s="151"/>
    </row>
    <row r="35" spans="2:6" ht="16.5" customHeight="1" x14ac:dyDescent="0.25">
      <c r="B35" s="151"/>
      <c r="C35" s="151"/>
      <c r="D35" s="151"/>
      <c r="E35" s="151"/>
      <c r="F35" s="151"/>
    </row>
    <row r="36" spans="2:6" ht="16.5" customHeight="1" x14ac:dyDescent="0.25">
      <c r="B36" s="151"/>
      <c r="C36" s="151"/>
      <c r="D36" s="151"/>
      <c r="E36" s="151"/>
      <c r="F36" s="151"/>
    </row>
    <row r="37" spans="2:6" ht="16.5" customHeight="1" x14ac:dyDescent="0.25">
      <c r="B37" s="151"/>
      <c r="C37" s="151"/>
      <c r="D37" s="151"/>
      <c r="E37" s="151"/>
      <c r="F37" s="151"/>
    </row>
    <row r="38" spans="2:6" ht="16.5" customHeight="1" x14ac:dyDescent="0.25">
      <c r="B38" s="151"/>
      <c r="C38" s="151"/>
      <c r="D38" s="151"/>
      <c r="E38" s="151"/>
      <c r="F38" s="151"/>
    </row>
    <row r="39" spans="2:6" ht="16.5" customHeight="1" x14ac:dyDescent="0.25">
      <c r="B39" s="152" t="s">
        <v>55</v>
      </c>
      <c r="C39" s="152"/>
      <c r="D39" s="152"/>
      <c r="E39" s="152"/>
      <c r="F39" s="152"/>
    </row>
    <row r="40" spans="2:6" ht="16.5" customHeight="1" x14ac:dyDescent="0.25">
      <c r="B40" s="151" t="s">
        <v>56</v>
      </c>
      <c r="C40" s="151"/>
      <c r="D40" s="151"/>
      <c r="E40" s="151"/>
      <c r="F40" s="151"/>
    </row>
    <row r="41" spans="2:6" ht="16.5" customHeight="1" x14ac:dyDescent="0.25">
      <c r="B41" s="151"/>
      <c r="C41" s="151"/>
      <c r="D41" s="151"/>
      <c r="E41" s="151"/>
      <c r="F41" s="151"/>
    </row>
    <row r="42" spans="2:6" ht="16.5" customHeight="1" x14ac:dyDescent="0.25">
      <c r="B42" s="151"/>
      <c r="C42" s="151"/>
      <c r="D42" s="151"/>
      <c r="E42" s="151"/>
      <c r="F42" s="151"/>
    </row>
    <row r="43" spans="2:6" ht="16.5" customHeight="1" x14ac:dyDescent="0.25">
      <c r="B43" s="154" t="s">
        <v>57</v>
      </c>
      <c r="C43" s="154"/>
      <c r="D43" s="154"/>
      <c r="E43" s="154"/>
      <c r="F43" s="154"/>
    </row>
    <row r="45" spans="2:6" ht="16.5" customHeight="1" x14ac:dyDescent="0.25">
      <c r="B45" s="151" t="s">
        <v>58</v>
      </c>
      <c r="C45" s="151"/>
      <c r="D45" s="151"/>
      <c r="E45" s="151"/>
      <c r="F45" s="151"/>
    </row>
    <row r="46" spans="2:6" ht="16.5" customHeight="1" x14ac:dyDescent="0.25">
      <c r="B46" s="151"/>
      <c r="C46" s="151"/>
      <c r="D46" s="151"/>
      <c r="E46" s="151"/>
      <c r="F46" s="151"/>
    </row>
    <row r="47" spans="2:6" ht="0.6" customHeight="1" x14ac:dyDescent="0.25">
      <c r="B47" s="151"/>
      <c r="C47" s="151"/>
      <c r="D47" s="151"/>
      <c r="E47" s="151"/>
      <c r="F47" s="151"/>
    </row>
    <row r="48" spans="2:6" ht="16.5" customHeight="1" x14ac:dyDescent="0.25">
      <c r="B48" s="151" t="s">
        <v>152</v>
      </c>
      <c r="C48" s="151"/>
      <c r="D48" s="151"/>
      <c r="E48" s="151"/>
      <c r="F48" s="151"/>
    </row>
    <row r="49" spans="2:7" ht="2.4500000000000002" customHeight="1" x14ac:dyDescent="0.25">
      <c r="B49" s="151"/>
      <c r="C49" s="151"/>
      <c r="D49" s="151"/>
      <c r="E49" s="151"/>
      <c r="F49" s="151"/>
    </row>
    <row r="50" spans="2:7" ht="16.5" customHeight="1" x14ac:dyDescent="0.25">
      <c r="B50" s="151" t="s">
        <v>59</v>
      </c>
      <c r="C50" s="151"/>
      <c r="D50" s="151"/>
      <c r="E50" s="151"/>
      <c r="F50" s="151"/>
    </row>
    <row r="51" spans="2:7" ht="16.5" customHeight="1" x14ac:dyDescent="0.25">
      <c r="B51" s="151"/>
      <c r="C51" s="151"/>
      <c r="D51" s="151"/>
      <c r="E51" s="151"/>
      <c r="F51" s="151"/>
    </row>
    <row r="52" spans="2:7" ht="16.5" customHeight="1" x14ac:dyDescent="0.25">
      <c r="B52" s="151" t="s">
        <v>60</v>
      </c>
      <c r="C52" s="151"/>
      <c r="D52" s="151"/>
      <c r="E52" s="151"/>
      <c r="F52" s="151"/>
    </row>
    <row r="53" spans="2:7" ht="16.5" customHeight="1" x14ac:dyDescent="0.25">
      <c r="B53" s="151"/>
      <c r="C53" s="151"/>
      <c r="D53" s="151"/>
      <c r="E53" s="151"/>
      <c r="F53" s="151"/>
    </row>
    <row r="54" spans="2:7" ht="11.25" customHeight="1" x14ac:dyDescent="0.25">
      <c r="B54" s="150" t="s">
        <v>61</v>
      </c>
      <c r="C54" s="150"/>
      <c r="D54" s="150"/>
      <c r="E54" s="150"/>
      <c r="F54" s="150"/>
    </row>
    <row r="55" spans="2:7" ht="16.5" customHeight="1" x14ac:dyDescent="0.25">
      <c r="B55" s="150" t="s">
        <v>62</v>
      </c>
      <c r="C55" s="150"/>
      <c r="D55" s="150"/>
      <c r="E55" s="150"/>
      <c r="F55" s="150"/>
    </row>
    <row r="56" spans="2:7" ht="16.5" customHeight="1" x14ac:dyDescent="0.25">
      <c r="B56" s="150" t="s">
        <v>167</v>
      </c>
      <c r="C56" s="150"/>
      <c r="D56" s="150"/>
      <c r="E56" s="150"/>
      <c r="F56" s="150"/>
    </row>
    <row r="57" spans="2:7" ht="16.5" customHeight="1" x14ac:dyDescent="0.25">
      <c r="B57" s="150"/>
      <c r="C57" s="150"/>
      <c r="D57" s="150"/>
      <c r="E57" s="150"/>
      <c r="F57" s="150"/>
    </row>
    <row r="59" spans="2:7" ht="16.5" customHeight="1" x14ac:dyDescent="0.25">
      <c r="B59" s="15" t="s">
        <v>35</v>
      </c>
      <c r="C59" s="16">
        <v>46203</v>
      </c>
      <c r="E59" s="17"/>
    </row>
    <row r="60" spans="2:7" ht="16.5" customHeight="1" x14ac:dyDescent="0.25">
      <c r="B60" s="18" t="s">
        <v>63</v>
      </c>
      <c r="C60" s="19">
        <v>6069.32</v>
      </c>
    </row>
    <row r="61" spans="2:7" ht="16.5" customHeight="1" x14ac:dyDescent="0.25">
      <c r="B61" s="18" t="s">
        <v>64</v>
      </c>
      <c r="C61" s="19">
        <v>6092.98</v>
      </c>
    </row>
    <row r="62" spans="2:7" ht="16.5" customHeight="1" x14ac:dyDescent="0.25">
      <c r="E62" s="20"/>
    </row>
    <row r="63" spans="2:7" ht="16.5" customHeight="1" x14ac:dyDescent="0.25">
      <c r="B63" s="84" t="s">
        <v>131</v>
      </c>
      <c r="C63" s="85"/>
      <c r="G63" s="32"/>
    </row>
    <row r="64" spans="2:7" ht="16.5" customHeight="1" x14ac:dyDescent="0.25">
      <c r="B64" s="86" t="s">
        <v>35</v>
      </c>
      <c r="C64" s="16">
        <f>+C59</f>
        <v>46203</v>
      </c>
      <c r="G64" s="32"/>
    </row>
    <row r="65" spans="2:9" ht="16.5" customHeight="1" x14ac:dyDescent="0.25">
      <c r="B65" s="87" t="s">
        <v>145</v>
      </c>
      <c r="C65" s="90">
        <v>6081.67</v>
      </c>
      <c r="G65" s="32"/>
    </row>
    <row r="66" spans="2:9" ht="16.5" customHeight="1" x14ac:dyDescent="0.25">
      <c r="B66" s="88"/>
      <c r="C66" s="85"/>
      <c r="E66" s="85"/>
      <c r="H66" s="32"/>
    </row>
    <row r="67" spans="2:9" ht="16.5" customHeight="1" x14ac:dyDescent="0.25">
      <c r="B67" s="153" t="s">
        <v>153</v>
      </c>
      <c r="C67" s="153"/>
      <c r="D67" s="153"/>
      <c r="E67" s="153"/>
      <c r="F67" s="153"/>
      <c r="G67" s="153"/>
      <c r="H67" s="153"/>
      <c r="I67" s="153"/>
    </row>
    <row r="68" spans="2:9" ht="16.5" customHeight="1" x14ac:dyDescent="0.25">
      <c r="B68" s="153"/>
      <c r="C68" s="153"/>
      <c r="D68" s="153"/>
      <c r="E68" s="153"/>
      <c r="F68" s="153"/>
      <c r="G68" s="153"/>
      <c r="H68" s="153"/>
      <c r="I68" s="153"/>
    </row>
    <row r="69" spans="2:9" ht="16.5" customHeight="1" x14ac:dyDescent="0.25">
      <c r="B69" s="153"/>
      <c r="C69" s="153"/>
      <c r="D69" s="153"/>
      <c r="E69" s="153"/>
      <c r="F69" s="153"/>
      <c r="G69" s="153"/>
      <c r="H69" s="153"/>
      <c r="I69" s="153"/>
    </row>
    <row r="70" spans="2:9" ht="16.5" customHeight="1" x14ac:dyDescent="0.25">
      <c r="B70" s="20"/>
      <c r="C70" s="20"/>
      <c r="D70" s="20"/>
      <c r="E70" s="20"/>
      <c r="F70" s="20"/>
    </row>
    <row r="71" spans="2:9" ht="16.5" customHeight="1" x14ac:dyDescent="0.25">
      <c r="B71" s="152" t="s">
        <v>65</v>
      </c>
      <c r="C71" s="152"/>
      <c r="D71" s="152"/>
      <c r="E71" s="152"/>
      <c r="F71" s="152"/>
    </row>
    <row r="72" spans="2:9" ht="5.45" customHeight="1" x14ac:dyDescent="0.25">
      <c r="B72" s="12"/>
      <c r="C72" s="12"/>
      <c r="D72" s="12"/>
      <c r="E72" s="12"/>
      <c r="F72" s="12"/>
    </row>
    <row r="73" spans="2:9" ht="16.5" customHeight="1" x14ac:dyDescent="0.25">
      <c r="B73" s="151" t="s">
        <v>163</v>
      </c>
      <c r="C73" s="151"/>
      <c r="D73" s="151"/>
      <c r="E73" s="151"/>
      <c r="F73" s="151"/>
    </row>
    <row r="74" spans="2:9" ht="39" customHeight="1" x14ac:dyDescent="0.25">
      <c r="B74" s="151"/>
      <c r="C74" s="151"/>
      <c r="D74" s="151"/>
      <c r="E74" s="151"/>
      <c r="F74" s="151"/>
    </row>
    <row r="75" spans="2:9" ht="16.5" customHeight="1" x14ac:dyDescent="0.25">
      <c r="B75" s="152" t="s">
        <v>66</v>
      </c>
      <c r="C75" s="152"/>
      <c r="D75" s="152"/>
      <c r="E75" s="152"/>
      <c r="F75" s="152"/>
    </row>
    <row r="76" spans="2:9" ht="16.5" customHeight="1" x14ac:dyDescent="0.25">
      <c r="B76" s="12"/>
      <c r="C76" s="12"/>
      <c r="D76" s="12"/>
      <c r="E76" s="12"/>
      <c r="F76" s="12"/>
    </row>
    <row r="77" spans="2:9" ht="29.45" customHeight="1" x14ac:dyDescent="0.25">
      <c r="B77" s="164" t="s">
        <v>164</v>
      </c>
      <c r="C77" s="164"/>
      <c r="D77" s="164"/>
      <c r="E77" s="164"/>
      <c r="F77" s="164"/>
    </row>
    <row r="78" spans="2:9" ht="16.5" customHeight="1" x14ac:dyDescent="0.25">
      <c r="B78" s="164"/>
      <c r="C78" s="164"/>
      <c r="D78" s="164"/>
      <c r="E78" s="164"/>
      <c r="F78" s="164"/>
    </row>
    <row r="80" spans="2:9" ht="16.5" customHeight="1" x14ac:dyDescent="0.25">
      <c r="B80" s="165" t="s">
        <v>129</v>
      </c>
      <c r="C80" s="165"/>
      <c r="D80" s="165"/>
      <c r="E80" s="165"/>
      <c r="F80" s="165"/>
    </row>
    <row r="81" spans="2:9" ht="16.5" customHeight="1" x14ac:dyDescent="0.25">
      <c r="B81" s="150" t="s">
        <v>154</v>
      </c>
      <c r="C81" s="150"/>
      <c r="D81" s="150"/>
      <c r="E81" s="150"/>
      <c r="F81" s="150"/>
    </row>
    <row r="82" spans="2:9" ht="16.5" customHeight="1" x14ac:dyDescent="0.25">
      <c r="B82" s="150"/>
      <c r="C82" s="150"/>
      <c r="D82" s="150"/>
      <c r="E82" s="150"/>
      <c r="F82" s="150"/>
    </row>
    <row r="83" spans="2:9" ht="16.5" customHeight="1" x14ac:dyDescent="0.25">
      <c r="B83" s="150"/>
      <c r="C83" s="150"/>
      <c r="D83" s="150"/>
      <c r="E83" s="150"/>
      <c r="F83" s="150"/>
    </row>
    <row r="84" spans="2:9" ht="16.5" customHeight="1" x14ac:dyDescent="0.25">
      <c r="B84" s="14"/>
      <c r="C84" s="14"/>
      <c r="D84" s="14"/>
      <c r="E84" s="14"/>
      <c r="F84" s="14"/>
    </row>
    <row r="85" spans="2:9" ht="16.5" customHeight="1" x14ac:dyDescent="0.25">
      <c r="B85" s="166" t="s">
        <v>35</v>
      </c>
      <c r="C85" s="167"/>
      <c r="D85" s="16">
        <f>+EFE!C7</f>
        <v>46203</v>
      </c>
      <c r="E85" s="14"/>
      <c r="F85" s="20"/>
    </row>
    <row r="86" spans="2:9" ht="16.5" customHeight="1" x14ac:dyDescent="0.25">
      <c r="B86" s="162" t="s">
        <v>22</v>
      </c>
      <c r="C86" s="163"/>
      <c r="D86" s="131">
        <f>+EIE!C13</f>
        <v>50.52</v>
      </c>
      <c r="E86" s="14"/>
      <c r="F86" s="20"/>
    </row>
    <row r="87" spans="2:9" ht="16.5" customHeight="1" x14ac:dyDescent="0.25">
      <c r="B87" s="166" t="s">
        <v>67</v>
      </c>
      <c r="C87" s="167"/>
      <c r="D87" s="132">
        <f>SUM(D86:D86)</f>
        <v>50.52</v>
      </c>
      <c r="E87" s="14"/>
      <c r="F87" s="21"/>
      <c r="G87" s="21"/>
    </row>
    <row r="88" spans="2:9" ht="16.5" customHeight="1" x14ac:dyDescent="0.25">
      <c r="B88" s="20"/>
      <c r="C88" s="20"/>
      <c r="D88" s="21"/>
      <c r="E88" s="20"/>
      <c r="F88" s="20"/>
    </row>
    <row r="89" spans="2:9" ht="16.5" customHeight="1" x14ac:dyDescent="0.25">
      <c r="B89" s="152" t="s">
        <v>68</v>
      </c>
      <c r="C89" s="152"/>
      <c r="D89" s="152"/>
      <c r="E89" s="152"/>
      <c r="F89" s="152"/>
    </row>
    <row r="90" spans="2:9" ht="16.5" customHeight="1" x14ac:dyDescent="0.25">
      <c r="B90" s="20"/>
      <c r="C90" s="20"/>
      <c r="D90" s="20"/>
      <c r="E90" s="20"/>
      <c r="F90" s="20"/>
    </row>
    <row r="91" spans="2:9" ht="45" customHeight="1" x14ac:dyDescent="0.25">
      <c r="B91" s="22" t="s">
        <v>69</v>
      </c>
      <c r="C91" s="22" t="s">
        <v>70</v>
      </c>
      <c r="D91" s="22" t="s">
        <v>71</v>
      </c>
      <c r="E91" s="22" t="s">
        <v>72</v>
      </c>
    </row>
    <row r="92" spans="2:9" ht="16.5" customHeight="1" x14ac:dyDescent="0.25">
      <c r="B92" s="23" t="s">
        <v>156</v>
      </c>
      <c r="C92" s="26"/>
      <c r="D92" s="27"/>
      <c r="E92" s="83"/>
      <c r="H92" s="33"/>
      <c r="I92" s="32"/>
    </row>
    <row r="93" spans="2:9" ht="16.5" customHeight="1" x14ac:dyDescent="0.25">
      <c r="B93" s="35" t="s">
        <v>155</v>
      </c>
      <c r="C93" s="168">
        <v>1001.2225347992</v>
      </c>
      <c r="D93" s="19">
        <v>262862.90000000002</v>
      </c>
      <c r="E93" s="169">
        <v>8</v>
      </c>
      <c r="H93" s="33"/>
      <c r="I93" s="32"/>
    </row>
    <row r="94" spans="2:9" ht="16.5" customHeight="1" x14ac:dyDescent="0.25">
      <c r="C94" s="29"/>
      <c r="D94" s="30"/>
      <c r="E94" s="91"/>
      <c r="H94" s="33"/>
      <c r="I94" s="32"/>
    </row>
    <row r="95" spans="2:9" ht="16.5" customHeight="1" x14ac:dyDescent="0.25">
      <c r="C95" s="29"/>
      <c r="D95" s="30"/>
      <c r="E95" s="91"/>
      <c r="H95" s="33"/>
      <c r="I95" s="32"/>
    </row>
    <row r="96" spans="2:9" ht="16.5" customHeight="1" x14ac:dyDescent="0.25">
      <c r="B96" s="165" t="s">
        <v>73</v>
      </c>
      <c r="C96" s="165"/>
      <c r="D96" s="165"/>
      <c r="E96" s="165"/>
      <c r="F96" s="165"/>
    </row>
    <row r="97" spans="2:6" ht="16.5" customHeight="1" x14ac:dyDescent="0.25">
      <c r="B97" s="150" t="s">
        <v>74</v>
      </c>
      <c r="C97" s="150"/>
      <c r="D97" s="150"/>
      <c r="E97" s="150"/>
      <c r="F97" s="150"/>
    </row>
    <row r="98" spans="2:6" ht="16.5" customHeight="1" x14ac:dyDescent="0.25">
      <c r="B98" s="150"/>
      <c r="C98" s="150"/>
      <c r="D98" s="150"/>
      <c r="E98" s="150"/>
      <c r="F98" s="150"/>
    </row>
    <row r="99" spans="2:6" ht="16.5" customHeight="1" x14ac:dyDescent="0.25">
      <c r="B99" s="14"/>
      <c r="C99" s="14"/>
      <c r="D99" s="14"/>
      <c r="E99" s="14"/>
      <c r="F99" s="14"/>
    </row>
    <row r="100" spans="2:6" ht="16.5" customHeight="1" x14ac:dyDescent="0.25">
      <c r="B100" s="31" t="s">
        <v>75</v>
      </c>
      <c r="C100" s="16">
        <f>+D85</f>
        <v>46203</v>
      </c>
      <c r="D100" s="14"/>
    </row>
    <row r="101" spans="2:6" ht="16.5" customHeight="1" x14ac:dyDescent="0.25">
      <c r="B101" s="24" t="s">
        <v>76</v>
      </c>
      <c r="C101" s="120">
        <f>+EAN!C8</f>
        <v>2676.51</v>
      </c>
      <c r="D101" s="14"/>
    </row>
    <row r="102" spans="2:6" ht="16.5" customHeight="1" x14ac:dyDescent="0.25">
      <c r="B102" s="15" t="s">
        <v>67</v>
      </c>
      <c r="C102" s="132">
        <f>SUM(C101:C101)</f>
        <v>2676.51</v>
      </c>
      <c r="D102" s="14"/>
      <c r="E102" s="33"/>
      <c r="F102" s="33"/>
    </row>
    <row r="103" spans="2:6" ht="16.5" customHeight="1" x14ac:dyDescent="0.25">
      <c r="B103" s="34"/>
      <c r="C103" s="108"/>
      <c r="D103" s="14"/>
    </row>
    <row r="104" spans="2:6" ht="16.149999999999999" customHeight="1" x14ac:dyDescent="0.4">
      <c r="B104" s="152" t="s">
        <v>172</v>
      </c>
      <c r="C104" s="150"/>
      <c r="D104" s="150"/>
      <c r="E104" s="150"/>
      <c r="F104" s="150"/>
    </row>
    <row r="105" spans="2:6" ht="25.15" customHeight="1" x14ac:dyDescent="0.25">
      <c r="B105" s="150" t="s">
        <v>171</v>
      </c>
      <c r="C105" s="150"/>
      <c r="D105" s="150"/>
      <c r="E105" s="150"/>
      <c r="F105" s="150"/>
    </row>
    <row r="106" spans="2:6" ht="15" x14ac:dyDescent="0.25">
      <c r="B106" s="150"/>
      <c r="C106" s="150"/>
      <c r="D106" s="150"/>
      <c r="E106" s="150"/>
      <c r="F106" s="150"/>
    </row>
    <row r="107" spans="2:6" ht="16.5" customHeight="1" x14ac:dyDescent="0.25">
      <c r="B107" s="150" t="s">
        <v>170</v>
      </c>
      <c r="C107" s="150"/>
      <c r="D107" s="150"/>
      <c r="E107" s="150"/>
      <c r="F107" s="150"/>
    </row>
    <row r="108" spans="2:6" ht="16.5" customHeight="1" x14ac:dyDescent="0.25">
      <c r="B108" s="150" t="s">
        <v>122</v>
      </c>
      <c r="C108" s="150"/>
      <c r="D108" s="150"/>
      <c r="E108" s="150"/>
      <c r="F108" s="150"/>
    </row>
    <row r="109" spans="2:6" ht="16.5" customHeight="1" x14ac:dyDescent="0.25">
      <c r="B109" s="150" t="s">
        <v>77</v>
      </c>
      <c r="C109" s="150"/>
      <c r="D109" s="150"/>
      <c r="E109" s="150"/>
      <c r="F109" s="150"/>
    </row>
    <row r="110" spans="2:6" ht="16.5" customHeight="1" x14ac:dyDescent="0.25">
      <c r="B110" s="150"/>
      <c r="C110" s="150"/>
      <c r="D110" s="150"/>
      <c r="E110" s="150"/>
      <c r="F110" s="150"/>
    </row>
    <row r="111" spans="2:6" ht="16.5" customHeight="1" x14ac:dyDescent="0.25">
      <c r="B111" s="14"/>
      <c r="C111" s="14"/>
      <c r="D111" s="14"/>
      <c r="E111" s="14"/>
      <c r="F111" s="14"/>
    </row>
    <row r="112" spans="2:6" ht="16.5" customHeight="1" x14ac:dyDescent="0.25">
      <c r="B112" s="15" t="s">
        <v>35</v>
      </c>
      <c r="C112" s="16">
        <f>+C100</f>
        <v>46203</v>
      </c>
      <c r="D112" s="111"/>
    </row>
    <row r="113" spans="1:16" ht="16.5" customHeight="1" x14ac:dyDescent="0.25">
      <c r="B113" s="35" t="s">
        <v>22</v>
      </c>
      <c r="C113" s="133">
        <f>+EAN!C15</f>
        <v>50.52</v>
      </c>
      <c r="D113" s="8"/>
    </row>
    <row r="114" spans="1:16" ht="16.5" customHeight="1" x14ac:dyDescent="0.25">
      <c r="B114" s="15" t="s">
        <v>67</v>
      </c>
      <c r="C114" s="132">
        <f>SUM(C113)</f>
        <v>50.52</v>
      </c>
      <c r="D114" s="112"/>
      <c r="E114" s="33"/>
      <c r="F114" s="33"/>
    </row>
    <row r="115" spans="1:16" ht="16.5" customHeight="1" x14ac:dyDescent="0.25">
      <c r="C115" s="33"/>
      <c r="D115" s="33"/>
    </row>
    <row r="116" spans="1:16" ht="16.5" customHeight="1" x14ac:dyDescent="0.25">
      <c r="B116" s="151" t="s">
        <v>127</v>
      </c>
      <c r="C116" s="151"/>
      <c r="D116" s="151"/>
      <c r="E116" s="151"/>
      <c r="F116" s="151"/>
    </row>
    <row r="117" spans="1:16" ht="16.5" customHeight="1" x14ac:dyDescent="0.25">
      <c r="B117" s="151"/>
      <c r="C117" s="151"/>
      <c r="D117" s="151"/>
      <c r="E117" s="151"/>
      <c r="F117" s="151"/>
    </row>
    <row r="118" spans="1:16" ht="16.5" customHeight="1" x14ac:dyDescent="0.25">
      <c r="B118" s="15" t="s">
        <v>35</v>
      </c>
      <c r="C118" s="16">
        <f>+C112</f>
        <v>46203</v>
      </c>
      <c r="D118" s="111"/>
    </row>
    <row r="119" spans="1:16" ht="16.5" customHeight="1" x14ac:dyDescent="0.25">
      <c r="B119" s="35" t="s">
        <v>78</v>
      </c>
      <c r="C119" s="133">
        <f>+EIE!C8</f>
        <v>301.05</v>
      </c>
      <c r="D119" s="8"/>
    </row>
    <row r="120" spans="1:16" ht="16.5" customHeight="1" x14ac:dyDescent="0.25">
      <c r="B120" s="15" t="s">
        <v>67</v>
      </c>
      <c r="C120" s="132">
        <f>SUM(C119)</f>
        <v>301.05</v>
      </c>
      <c r="D120" s="112"/>
      <c r="E120" s="33"/>
      <c r="F120" s="33"/>
    </row>
    <row r="121" spans="1:16" ht="16.5" customHeight="1" x14ac:dyDescent="0.25">
      <c r="B121" s="34"/>
      <c r="C121" s="108"/>
      <c r="D121" s="108"/>
      <c r="E121" s="33"/>
      <c r="F121" s="33"/>
    </row>
    <row r="122" spans="1:16" ht="16.5" customHeight="1" x14ac:dyDescent="0.25">
      <c r="B122" s="59"/>
    </row>
    <row r="123" spans="1:16" ht="16.5" customHeight="1" x14ac:dyDescent="0.25">
      <c r="D123" s="33"/>
    </row>
    <row r="124" spans="1:16" ht="16.5" customHeight="1" x14ac:dyDescent="0.25">
      <c r="D124" s="33"/>
    </row>
    <row r="125" spans="1:16" ht="16.5" customHeight="1" thickBot="1" x14ac:dyDescent="0.3">
      <c r="A125" s="2"/>
      <c r="B125" s="67" t="s">
        <v>79</v>
      </c>
      <c r="C125" s="68"/>
      <c r="D125" s="68"/>
      <c r="E125" s="68"/>
      <c r="F125" s="68"/>
      <c r="G125" s="68"/>
      <c r="H125" s="68"/>
      <c r="I125" s="68"/>
      <c r="J125" s="68"/>
      <c r="K125" s="68"/>
      <c r="L125" s="68"/>
      <c r="M125" s="68"/>
      <c r="N125" s="68"/>
      <c r="O125" s="69"/>
      <c r="P125" s="3"/>
    </row>
    <row r="126" spans="1:16" ht="16.5" customHeight="1" x14ac:dyDescent="0.25">
      <c r="A126" s="3"/>
      <c r="B126" s="70" t="str">
        <f>+EAN!B2</f>
        <v>FONDO MUTUO PROYECCION DÓLARES</v>
      </c>
      <c r="C126" s="4"/>
      <c r="D126" s="65"/>
      <c r="E126" s="65"/>
      <c r="F126" s="4"/>
      <c r="G126" s="4"/>
      <c r="H126" s="4"/>
      <c r="I126" s="4"/>
      <c r="J126" s="4"/>
      <c r="K126" s="4"/>
      <c r="L126" s="4"/>
      <c r="M126" s="4"/>
      <c r="N126" s="4"/>
      <c r="O126" s="71"/>
      <c r="P126" s="3"/>
    </row>
    <row r="127" spans="1:16" ht="16.5" customHeight="1" x14ac:dyDescent="0.25">
      <c r="A127" s="3"/>
      <c r="B127" s="70" t="s">
        <v>80</v>
      </c>
      <c r="C127" s="4"/>
      <c r="D127" s="65"/>
      <c r="E127" s="65"/>
      <c r="F127" s="4"/>
      <c r="G127" s="4"/>
      <c r="H127" s="4"/>
      <c r="I127" s="4"/>
      <c r="J127" s="4"/>
      <c r="K127" s="4"/>
      <c r="L127" s="4"/>
      <c r="M127" s="4"/>
      <c r="N127" s="4"/>
      <c r="O127" s="71"/>
      <c r="P127" s="3"/>
    </row>
    <row r="128" spans="1:16" ht="16.5" customHeight="1" x14ac:dyDescent="0.25">
      <c r="A128" s="3"/>
      <c r="B128" s="72">
        <f>+EAN!C7</f>
        <v>46203</v>
      </c>
      <c r="C128" s="5"/>
      <c r="D128" s="66"/>
      <c r="E128" s="66"/>
      <c r="F128" s="5"/>
      <c r="G128" s="5"/>
      <c r="H128" s="5"/>
      <c r="I128" s="5"/>
      <c r="J128" s="5"/>
      <c r="K128" s="5"/>
      <c r="L128" s="5"/>
      <c r="M128" s="5"/>
      <c r="N128" s="5"/>
      <c r="O128" s="73"/>
      <c r="P128" s="3"/>
    </row>
    <row r="129" spans="1:16" ht="16.5" customHeight="1" x14ac:dyDescent="0.25">
      <c r="A129" s="3"/>
      <c r="B129" s="74" t="s">
        <v>165</v>
      </c>
      <c r="C129" s="5"/>
      <c r="D129" s="66"/>
      <c r="E129" s="66"/>
      <c r="F129" s="5"/>
      <c r="G129" s="5"/>
      <c r="H129" s="5"/>
      <c r="I129" s="5"/>
      <c r="J129" s="5"/>
      <c r="K129" s="5"/>
      <c r="L129" s="5"/>
      <c r="M129" s="5"/>
      <c r="N129" s="5"/>
      <c r="O129" s="73"/>
    </row>
    <row r="130" spans="1:16" ht="16.5" customHeight="1" x14ac:dyDescent="0.25">
      <c r="A130" s="3"/>
      <c r="B130" s="156" t="s">
        <v>173</v>
      </c>
      <c r="C130" s="157"/>
      <c r="D130" s="157"/>
      <c r="E130" s="157"/>
      <c r="F130" s="157"/>
      <c r="G130" s="157"/>
      <c r="H130" s="157"/>
      <c r="I130" s="157"/>
      <c r="J130" s="157"/>
      <c r="K130" s="157"/>
      <c r="L130" s="157"/>
      <c r="M130" s="157"/>
      <c r="N130" s="157"/>
      <c r="O130" s="158"/>
    </row>
    <row r="131" spans="1:16" ht="16.5" customHeight="1" x14ac:dyDescent="0.25">
      <c r="A131" s="3"/>
      <c r="B131" s="159"/>
      <c r="C131" s="160"/>
      <c r="D131" s="160"/>
      <c r="E131" s="160"/>
      <c r="F131" s="160"/>
      <c r="G131" s="160"/>
      <c r="H131" s="160"/>
      <c r="I131" s="160"/>
      <c r="J131" s="160"/>
      <c r="K131" s="160"/>
      <c r="L131" s="160"/>
      <c r="M131" s="160"/>
      <c r="N131" s="160"/>
      <c r="O131" s="161"/>
      <c r="P131" s="3"/>
    </row>
    <row r="132" spans="1:16" ht="60" x14ac:dyDescent="0.25">
      <c r="A132" s="6"/>
      <c r="B132" s="62" t="s">
        <v>81</v>
      </c>
      <c r="C132" s="62" t="s">
        <v>82</v>
      </c>
      <c r="D132" s="62" t="s">
        <v>83</v>
      </c>
      <c r="E132" s="62" t="s">
        <v>84</v>
      </c>
      <c r="F132" s="62" t="s">
        <v>85</v>
      </c>
      <c r="G132" s="62" t="s">
        <v>86</v>
      </c>
      <c r="H132" s="62" t="s">
        <v>87</v>
      </c>
      <c r="I132" s="62" t="s">
        <v>88</v>
      </c>
      <c r="J132" s="62" t="s">
        <v>89</v>
      </c>
      <c r="K132" s="62" t="s">
        <v>90</v>
      </c>
      <c r="L132" s="62" t="s">
        <v>91</v>
      </c>
      <c r="M132" s="62" t="s">
        <v>92</v>
      </c>
      <c r="N132" s="63" t="s">
        <v>93</v>
      </c>
      <c r="O132" s="62" t="s">
        <v>94</v>
      </c>
      <c r="P132" s="6"/>
    </row>
    <row r="133" spans="1:16" ht="26.1" customHeight="1" x14ac:dyDescent="0.25">
      <c r="A133" s="6"/>
      <c r="B133" s="7" t="s">
        <v>103</v>
      </c>
      <c r="C133" s="1" t="s">
        <v>135</v>
      </c>
      <c r="D133" s="81" t="s">
        <v>133</v>
      </c>
      <c r="E133" t="s">
        <v>120</v>
      </c>
      <c r="F133" s="1" t="s">
        <v>174</v>
      </c>
      <c r="G133" s="113">
        <v>46197.641041666669</v>
      </c>
      <c r="H133" s="113">
        <v>46990</v>
      </c>
      <c r="I133" s="1" t="s">
        <v>95</v>
      </c>
      <c r="J133" s="94">
        <v>30083.75</v>
      </c>
      <c r="K133" s="94">
        <v>26129.65</v>
      </c>
      <c r="L133" s="94">
        <v>26159.457170761099</v>
      </c>
      <c r="M133" s="8">
        <v>30083.75</v>
      </c>
      <c r="N133" s="114">
        <v>7</v>
      </c>
      <c r="O133" s="95" t="s">
        <v>4</v>
      </c>
      <c r="P133" s="6"/>
    </row>
    <row r="134" spans="1:16" ht="26.1" customHeight="1" x14ac:dyDescent="0.25">
      <c r="A134" s="6"/>
      <c r="B134" s="7" t="s">
        <v>98</v>
      </c>
      <c r="C134" s="1" t="s">
        <v>160</v>
      </c>
      <c r="D134" s="77"/>
      <c r="E134" t="s">
        <v>120</v>
      </c>
      <c r="F134" s="1" t="s">
        <v>174</v>
      </c>
      <c r="G134" s="113">
        <v>46197.644236111111</v>
      </c>
      <c r="H134" s="113">
        <v>46885</v>
      </c>
      <c r="I134" s="1" t="s">
        <v>95</v>
      </c>
      <c r="J134" s="94">
        <v>49980.68</v>
      </c>
      <c r="K134" s="94">
        <v>44382.44</v>
      </c>
      <c r="L134" s="94">
        <v>44430.850928146698</v>
      </c>
      <c r="M134" s="8">
        <v>49980.68</v>
      </c>
      <c r="N134" s="114">
        <v>6.74</v>
      </c>
      <c r="O134" s="95" t="s">
        <v>4</v>
      </c>
      <c r="P134" s="6"/>
    </row>
    <row r="135" spans="1:16" ht="26.1" customHeight="1" x14ac:dyDescent="0.25">
      <c r="A135" s="6"/>
      <c r="B135" s="7" t="s">
        <v>97</v>
      </c>
      <c r="C135" s="1" t="s">
        <v>160</v>
      </c>
      <c r="D135" s="77"/>
      <c r="E135" t="s">
        <v>120</v>
      </c>
      <c r="F135" s="1" t="s">
        <v>174</v>
      </c>
      <c r="G135" s="113">
        <v>46199.646932870368</v>
      </c>
      <c r="H135" s="113">
        <v>46689</v>
      </c>
      <c r="I135" s="1" t="s">
        <v>95</v>
      </c>
      <c r="J135" s="94">
        <v>55076.36</v>
      </c>
      <c r="K135" s="94">
        <v>50837.82</v>
      </c>
      <c r="L135" s="94">
        <v>50872.596805928799</v>
      </c>
      <c r="M135" s="8">
        <v>55076.36</v>
      </c>
      <c r="N135" s="114">
        <v>6.29</v>
      </c>
      <c r="O135" s="95" t="s">
        <v>4</v>
      </c>
      <c r="P135" s="6"/>
    </row>
    <row r="136" spans="1:16" ht="26.1" customHeight="1" x14ac:dyDescent="0.25">
      <c r="A136" s="6"/>
      <c r="B136" s="7" t="s">
        <v>97</v>
      </c>
      <c r="C136" s="1" t="s">
        <v>157</v>
      </c>
      <c r="D136" s="77"/>
      <c r="E136" t="s">
        <v>120</v>
      </c>
      <c r="F136" s="1" t="s">
        <v>174</v>
      </c>
      <c r="G136" s="113">
        <v>46198.607175925928</v>
      </c>
      <c r="H136" s="113">
        <v>47130</v>
      </c>
      <c r="I136" s="1" t="s">
        <v>95</v>
      </c>
      <c r="J136" s="94">
        <v>59008.19</v>
      </c>
      <c r="K136" s="94">
        <v>50308.24</v>
      </c>
      <c r="L136" s="94">
        <v>50355.011521614397</v>
      </c>
      <c r="M136" s="8">
        <v>59008.19</v>
      </c>
      <c r="N136" s="114">
        <v>6.9</v>
      </c>
      <c r="O136" s="95" t="s">
        <v>4</v>
      </c>
      <c r="P136" s="6"/>
    </row>
    <row r="137" spans="1:16" ht="26.1" customHeight="1" x14ac:dyDescent="0.25">
      <c r="A137" s="6"/>
      <c r="B137" s="7" t="s">
        <v>159</v>
      </c>
      <c r="C137" s="1" t="s">
        <v>161</v>
      </c>
      <c r="D137" s="77"/>
      <c r="E137" t="s">
        <v>162</v>
      </c>
      <c r="F137" s="1" t="s">
        <v>174</v>
      </c>
      <c r="G137" s="113">
        <v>46196.634050925924</v>
      </c>
      <c r="H137" s="113">
        <v>50567</v>
      </c>
      <c r="I137" s="1" t="s">
        <v>95</v>
      </c>
      <c r="J137" s="94">
        <v>1977.99</v>
      </c>
      <c r="K137" s="94">
        <v>1005.63</v>
      </c>
      <c r="L137" s="94">
        <v>1007.1652310364</v>
      </c>
      <c r="M137" s="8">
        <v>1977.99</v>
      </c>
      <c r="N137" s="114">
        <v>8.2799999999999994</v>
      </c>
      <c r="O137" s="95" t="s">
        <v>4</v>
      </c>
      <c r="P137" s="6"/>
    </row>
    <row r="138" spans="1:16" ht="26.1" customHeight="1" x14ac:dyDescent="0.25">
      <c r="A138" s="6"/>
      <c r="B138" s="7" t="s">
        <v>103</v>
      </c>
      <c r="C138" s="1" t="s">
        <v>116</v>
      </c>
      <c r="E138" t="s">
        <v>120</v>
      </c>
      <c r="F138" s="1" t="s">
        <v>174</v>
      </c>
      <c r="G138" s="113">
        <v>46197.646006944444</v>
      </c>
      <c r="H138" s="113">
        <v>47458</v>
      </c>
      <c r="I138" s="1" t="s">
        <v>95</v>
      </c>
      <c r="J138" s="94">
        <v>37068.04</v>
      </c>
      <c r="K138" s="94">
        <v>30072.1</v>
      </c>
      <c r="L138" s="94">
        <v>30105.225324339099</v>
      </c>
      <c r="M138" s="8">
        <v>37068.04</v>
      </c>
      <c r="N138" s="114">
        <v>6.75</v>
      </c>
      <c r="O138" s="95" t="s">
        <v>4</v>
      </c>
      <c r="P138" s="6"/>
    </row>
    <row r="139" spans="1:16" ht="26.1" customHeight="1" x14ac:dyDescent="0.25">
      <c r="A139" s="6"/>
      <c r="B139" s="7" t="s">
        <v>98</v>
      </c>
      <c r="C139" s="1" t="s">
        <v>119</v>
      </c>
      <c r="E139" t="s">
        <v>120</v>
      </c>
      <c r="F139" s="1" t="s">
        <v>174</v>
      </c>
      <c r="G139" s="113">
        <v>46197.638020833328</v>
      </c>
      <c r="H139" s="113">
        <v>47346</v>
      </c>
      <c r="I139" s="1" t="s">
        <v>95</v>
      </c>
      <c r="J139" s="94">
        <v>55058.2</v>
      </c>
      <c r="K139" s="94">
        <v>45579.7</v>
      </c>
      <c r="L139" s="94">
        <v>45629.260922920497</v>
      </c>
      <c r="M139" s="8">
        <v>55058.2</v>
      </c>
      <c r="N139" s="114">
        <v>6.67</v>
      </c>
      <c r="O139" s="95" t="s">
        <v>4</v>
      </c>
      <c r="P139" s="6"/>
    </row>
    <row r="140" spans="1:16" ht="26.1" customHeight="1" x14ac:dyDescent="0.25">
      <c r="A140" s="6"/>
      <c r="B140" s="7" t="s">
        <v>97</v>
      </c>
      <c r="C140" s="1" t="s">
        <v>119</v>
      </c>
      <c r="D140" s="77"/>
      <c r="E140" t="s">
        <v>120</v>
      </c>
      <c r="F140" s="1" t="s">
        <v>174</v>
      </c>
      <c r="G140" s="113">
        <v>46198.618530092594</v>
      </c>
      <c r="H140" s="113">
        <v>46511</v>
      </c>
      <c r="I140" s="1" t="s">
        <v>95</v>
      </c>
      <c r="J140" s="94">
        <v>12240.63</v>
      </c>
      <c r="K140" s="94">
        <v>11620.29</v>
      </c>
      <c r="L140" s="94">
        <v>11630.1658753215</v>
      </c>
      <c r="M140" s="8">
        <v>12240.63</v>
      </c>
      <c r="N140" s="114">
        <v>6.25</v>
      </c>
      <c r="O140" s="95" t="s">
        <v>4</v>
      </c>
      <c r="P140" s="6"/>
    </row>
    <row r="141" spans="1:16" ht="16.5" customHeight="1" thickBot="1" x14ac:dyDescent="0.3">
      <c r="A141" s="3"/>
      <c r="B141" s="9"/>
      <c r="C141" s="10"/>
      <c r="D141" s="10"/>
      <c r="E141" s="10"/>
      <c r="F141" s="10"/>
      <c r="G141" s="60" t="s">
        <v>128</v>
      </c>
      <c r="H141" s="60"/>
      <c r="I141" s="60"/>
      <c r="J141" s="134">
        <f>SUM(J133:J140)</f>
        <v>300493.83999999997</v>
      </c>
      <c r="K141" s="134">
        <f>SUM(K133:K140)</f>
        <v>259935.87000000002</v>
      </c>
      <c r="L141" s="134">
        <f>SUM(L133:L140)</f>
        <v>260189.73378006846</v>
      </c>
      <c r="M141" s="134">
        <f>SUM(M133:M140)</f>
        <v>300493.83999999997</v>
      </c>
      <c r="N141" s="61"/>
      <c r="O141" s="64"/>
      <c r="P141" s="3"/>
    </row>
    <row r="142" spans="1:16" ht="16.5" customHeight="1" thickTop="1" x14ac:dyDescent="0.25">
      <c r="A142" s="3"/>
      <c r="B142" s="3"/>
      <c r="C142" s="3"/>
      <c r="D142" s="3"/>
      <c r="E142" s="3"/>
      <c r="F142" s="3"/>
      <c r="G142" s="3"/>
      <c r="H142" s="3"/>
      <c r="I142" s="3"/>
      <c r="J142" s="82"/>
      <c r="K142" s="82"/>
      <c r="L142" s="82"/>
      <c r="M142" s="82"/>
      <c r="N142" s="82"/>
      <c r="O142" s="82"/>
      <c r="P142" s="3"/>
    </row>
    <row r="143" spans="1:16" ht="16.5" customHeight="1" x14ac:dyDescent="0.25">
      <c r="A143" s="3"/>
      <c r="B143" s="3"/>
      <c r="C143" s="3"/>
      <c r="D143" s="3"/>
      <c r="E143" s="3"/>
      <c r="F143" s="3"/>
      <c r="G143" s="3"/>
      <c r="H143" s="3"/>
      <c r="I143" s="3"/>
      <c r="J143" s="3"/>
      <c r="K143" s="3"/>
      <c r="L143" s="135"/>
      <c r="M143" s="3"/>
      <c r="N143" s="3"/>
      <c r="O143" s="3"/>
      <c r="P143" s="3"/>
    </row>
    <row r="144" spans="1:16" ht="16.5" customHeight="1" x14ac:dyDescent="0.25">
      <c r="L144" s="94"/>
      <c r="M144" s="136"/>
    </row>
    <row r="146" spans="11:13" ht="16.5" customHeight="1" x14ac:dyDescent="0.25">
      <c r="K146" s="94"/>
      <c r="L146" s="38"/>
    </row>
    <row r="155" spans="11:13" ht="16.5" customHeight="1" x14ac:dyDescent="0.25">
      <c r="L155" s="110"/>
    </row>
    <row r="156" spans="11:13" ht="16.5" customHeight="1" x14ac:dyDescent="0.25">
      <c r="L156" s="94"/>
      <c r="M156" s="38"/>
    </row>
  </sheetData>
  <sortState xmlns:xlrd2="http://schemas.microsoft.com/office/spreadsheetml/2017/richdata2" ref="B101:D101">
    <sortCondition descending="1" ref="C101"/>
  </sortState>
  <mergeCells count="38">
    <mergeCell ref="B130:O131"/>
    <mergeCell ref="B81:F83"/>
    <mergeCell ref="B86:C86"/>
    <mergeCell ref="B108:F108"/>
    <mergeCell ref="B77:F78"/>
    <mergeCell ref="B80:F80"/>
    <mergeCell ref="B104:F104"/>
    <mergeCell ref="B106:F106"/>
    <mergeCell ref="B87:C87"/>
    <mergeCell ref="B89:F89"/>
    <mergeCell ref="B85:C85"/>
    <mergeCell ref="B109:F110"/>
    <mergeCell ref="B116:F117"/>
    <mergeCell ref="B96:F96"/>
    <mergeCell ref="B97:F98"/>
    <mergeCell ref="B107:F107"/>
    <mergeCell ref="B2:F2"/>
    <mergeCell ref="B3:F3"/>
    <mergeCell ref="B4:F4"/>
    <mergeCell ref="B6:F13"/>
    <mergeCell ref="B14:F14"/>
    <mergeCell ref="B16:F16"/>
    <mergeCell ref="B17:F38"/>
    <mergeCell ref="B39:F39"/>
    <mergeCell ref="B40:F42"/>
    <mergeCell ref="B43:F43"/>
    <mergeCell ref="B105:F105"/>
    <mergeCell ref="B45:F47"/>
    <mergeCell ref="B71:F71"/>
    <mergeCell ref="B73:F74"/>
    <mergeCell ref="B75:F75"/>
    <mergeCell ref="B48:F49"/>
    <mergeCell ref="B67:I69"/>
    <mergeCell ref="B50:F51"/>
    <mergeCell ref="B52:F53"/>
    <mergeCell ref="B56:F57"/>
    <mergeCell ref="B54:F54"/>
    <mergeCell ref="B55:F55"/>
  </mergeCells>
  <pageMargins left="0.7" right="0.7" top="0.75" bottom="0.75" header="0.3" footer="0.3"/>
  <pageSetup orientation="portrait" r:id="rId1"/>
  <ignoredErrors>
    <ignoredError sqref="D87"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FF9A-8256-BB46-AB5F-DCC412D4E021}">
  <dimension ref="A1:M61"/>
  <sheetViews>
    <sheetView topLeftCell="D4" workbookViewId="0">
      <selection activeCell="L27" sqref="L27"/>
    </sheetView>
  </sheetViews>
  <sheetFormatPr baseColWidth="10" defaultRowHeight="15" x14ac:dyDescent="0.25"/>
  <cols>
    <col min="1" max="1" width="35.140625" bestFit="1" customWidth="1"/>
    <col min="2" max="2" width="18.42578125" style="104" bestFit="1" customWidth="1"/>
    <col min="3" max="3" width="15.28515625" style="104" bestFit="1" customWidth="1"/>
    <col min="4" max="4" width="14.28515625" style="104" bestFit="1" customWidth="1"/>
    <col min="5" max="5" width="15.28515625" style="104" bestFit="1" customWidth="1"/>
    <col min="6" max="6" width="15.28515625" style="104" customWidth="1"/>
    <col min="8" max="8" width="32.42578125" bestFit="1" customWidth="1"/>
    <col min="9" max="9" width="19.140625" style="104" bestFit="1" customWidth="1"/>
    <col min="10" max="10" width="15.28515625" style="104" bestFit="1" customWidth="1"/>
    <col min="11" max="11" width="15.28515625" bestFit="1" customWidth="1"/>
    <col min="12" max="12" width="16.7109375" style="104" bestFit="1" customWidth="1"/>
  </cols>
  <sheetData>
    <row r="1" spans="1:13" x14ac:dyDescent="0.25">
      <c r="A1" s="102" t="s">
        <v>147</v>
      </c>
      <c r="B1"/>
      <c r="C1" s="103" t="s">
        <v>94</v>
      </c>
    </row>
    <row r="2" spans="1:13" x14ac:dyDescent="0.25">
      <c r="A2" s="102" t="s">
        <v>82</v>
      </c>
      <c r="B2" s="102" t="s">
        <v>83</v>
      </c>
      <c r="C2" s="104" t="s">
        <v>4</v>
      </c>
      <c r="D2" s="104" t="s">
        <v>105</v>
      </c>
      <c r="E2" s="104" t="s">
        <v>146</v>
      </c>
      <c r="H2" s="106" t="s">
        <v>82</v>
      </c>
      <c r="I2" s="107" t="s">
        <v>83</v>
      </c>
      <c r="J2" s="107" t="s">
        <v>4</v>
      </c>
      <c r="K2" s="106" t="s">
        <v>105</v>
      </c>
      <c r="L2" s="107" t="s">
        <v>146</v>
      </c>
      <c r="M2" s="106" t="s">
        <v>148</v>
      </c>
    </row>
    <row r="3" spans="1:13" x14ac:dyDescent="0.25">
      <c r="A3" t="s">
        <v>96</v>
      </c>
      <c r="B3" t="s">
        <v>149</v>
      </c>
      <c r="C3" s="104">
        <v>21514223997.269997</v>
      </c>
      <c r="E3" s="104">
        <v>21514223997.269997</v>
      </c>
      <c r="H3" t="s">
        <v>96</v>
      </c>
      <c r="I3" s="104" t="s">
        <v>149</v>
      </c>
      <c r="J3" s="104">
        <v>21514223997.269997</v>
      </c>
      <c r="L3" s="104">
        <v>21514223997.269997</v>
      </c>
      <c r="M3" s="105">
        <f>L3/$L$32</f>
        <v>2.4251873966440941E-2</v>
      </c>
    </row>
    <row r="4" spans="1:13" x14ac:dyDescent="0.25">
      <c r="A4" t="s">
        <v>140</v>
      </c>
      <c r="B4" t="s">
        <v>149</v>
      </c>
      <c r="D4" s="104">
        <v>10004413718.02</v>
      </c>
      <c r="E4" s="104">
        <v>10004413718.02</v>
      </c>
      <c r="H4" t="s">
        <v>140</v>
      </c>
      <c r="I4" s="104" t="s">
        <v>149</v>
      </c>
      <c r="K4">
        <v>10004413718.02</v>
      </c>
      <c r="L4" s="104">
        <v>10004413718.02</v>
      </c>
      <c r="M4" s="105">
        <f t="shared" ref="M4:M31" si="0">L4/$L$32</f>
        <v>1.1277459072116259E-2</v>
      </c>
    </row>
    <row r="5" spans="1:13" x14ac:dyDescent="0.25">
      <c r="A5" t="s">
        <v>136</v>
      </c>
      <c r="B5" t="s">
        <v>149</v>
      </c>
      <c r="C5" s="104">
        <v>98203881.680000007</v>
      </c>
      <c r="D5" s="104">
        <v>22438550929.279999</v>
      </c>
      <c r="E5" s="104">
        <v>22536754810.959999</v>
      </c>
      <c r="H5" t="s">
        <v>136</v>
      </c>
      <c r="I5" s="104" t="s">
        <v>149</v>
      </c>
      <c r="J5" s="104">
        <v>98203881.680000007</v>
      </c>
      <c r="K5">
        <v>22438550929.279999</v>
      </c>
      <c r="L5" s="104">
        <v>22536754810.959999</v>
      </c>
      <c r="M5" s="105">
        <f t="shared" si="0"/>
        <v>2.5404520161049632E-2</v>
      </c>
    </row>
    <row r="6" spans="1:13" x14ac:dyDescent="0.25">
      <c r="A6" t="s">
        <v>99</v>
      </c>
      <c r="B6" t="s">
        <v>149</v>
      </c>
      <c r="C6" s="104">
        <v>20385949001.100002</v>
      </c>
      <c r="E6" s="104">
        <v>20385949001.100002</v>
      </c>
      <c r="H6" t="s">
        <v>99</v>
      </c>
      <c r="I6" s="104" t="s">
        <v>149</v>
      </c>
      <c r="J6" s="104">
        <v>20385949001.100002</v>
      </c>
      <c r="L6" s="104">
        <v>20385949001.100002</v>
      </c>
      <c r="M6" s="105">
        <f t="shared" si="0"/>
        <v>2.2980027814329042E-2</v>
      </c>
    </row>
    <row r="7" spans="1:13" x14ac:dyDescent="0.25">
      <c r="A7" t="s">
        <v>137</v>
      </c>
      <c r="B7" t="s">
        <v>133</v>
      </c>
      <c r="C7" s="104">
        <v>34546074710.229996</v>
      </c>
      <c r="E7" s="104">
        <v>34546074710.229996</v>
      </c>
      <c r="H7" t="s">
        <v>137</v>
      </c>
      <c r="I7" s="104" t="s">
        <v>133</v>
      </c>
      <c r="J7" s="104">
        <v>34546074710.229996</v>
      </c>
      <c r="L7" s="104">
        <v>34546074710.229996</v>
      </c>
      <c r="M7" s="105">
        <f t="shared" si="0"/>
        <v>3.8942006461123689E-2</v>
      </c>
    </row>
    <row r="8" spans="1:13" x14ac:dyDescent="0.25">
      <c r="A8" t="s">
        <v>141</v>
      </c>
      <c r="B8" t="s">
        <v>149</v>
      </c>
      <c r="C8" s="104">
        <v>1026602369.92</v>
      </c>
      <c r="E8" s="104">
        <v>1026602369.92</v>
      </c>
      <c r="H8" t="s">
        <v>141</v>
      </c>
      <c r="I8" s="104" t="s">
        <v>149</v>
      </c>
      <c r="J8" s="104">
        <v>1026602369.92</v>
      </c>
      <c r="L8" s="104">
        <v>1026602369.92</v>
      </c>
      <c r="M8" s="105">
        <f t="shared" si="0"/>
        <v>1.1572358497386973E-3</v>
      </c>
    </row>
    <row r="9" spans="1:13" x14ac:dyDescent="0.25">
      <c r="A9" t="s">
        <v>100</v>
      </c>
      <c r="B9" t="s">
        <v>149</v>
      </c>
      <c r="C9" s="104">
        <v>60190040398.569992</v>
      </c>
      <c r="E9" s="104">
        <v>60190040398.569992</v>
      </c>
      <c r="H9" t="s">
        <v>100</v>
      </c>
      <c r="I9" s="104" t="s">
        <v>149</v>
      </c>
      <c r="J9" s="104">
        <v>60190040398.569992</v>
      </c>
      <c r="L9" s="104">
        <v>60190040398.569992</v>
      </c>
      <c r="M9" s="105">
        <f t="shared" si="0"/>
        <v>6.784912502381385E-2</v>
      </c>
    </row>
    <row r="10" spans="1:13" x14ac:dyDescent="0.25">
      <c r="A10" t="s">
        <v>142</v>
      </c>
      <c r="B10" t="s">
        <v>149</v>
      </c>
      <c r="C10" s="104">
        <v>3000796051.2399998</v>
      </c>
      <c r="E10" s="104">
        <v>3000796051.2399998</v>
      </c>
      <c r="H10" t="s">
        <v>142</v>
      </c>
      <c r="I10" s="104" t="s">
        <v>149</v>
      </c>
      <c r="J10" s="104">
        <v>3000796051.2399998</v>
      </c>
      <c r="L10" s="104">
        <v>3000796051.2399998</v>
      </c>
      <c r="M10" s="105">
        <f t="shared" si="0"/>
        <v>3.3826424621636714E-3</v>
      </c>
    </row>
    <row r="11" spans="1:13" x14ac:dyDescent="0.25">
      <c r="A11" t="s">
        <v>121</v>
      </c>
      <c r="B11" t="s">
        <v>149</v>
      </c>
      <c r="C11" s="104">
        <v>66205948044.760002</v>
      </c>
      <c r="E11" s="104">
        <v>66205948044.760002</v>
      </c>
      <c r="H11" t="s">
        <v>121</v>
      </c>
      <c r="I11" s="104" t="s">
        <v>149</v>
      </c>
      <c r="J11" s="104">
        <v>66205948044.760002</v>
      </c>
      <c r="L11" s="104">
        <v>66205948044.760002</v>
      </c>
      <c r="M11" s="105">
        <f t="shared" si="0"/>
        <v>7.463054712147639E-2</v>
      </c>
    </row>
    <row r="12" spans="1:13" x14ac:dyDescent="0.25">
      <c r="A12" t="s">
        <v>101</v>
      </c>
      <c r="B12" t="s">
        <v>149</v>
      </c>
      <c r="C12" s="104">
        <v>6344206028.2399998</v>
      </c>
      <c r="E12" s="104">
        <v>6344206028.2399998</v>
      </c>
      <c r="H12" t="s">
        <v>101</v>
      </c>
      <c r="I12" s="104" t="s">
        <v>149</v>
      </c>
      <c r="J12" s="104">
        <v>6344206028.2399998</v>
      </c>
      <c r="L12" s="104">
        <v>6344206028.2399998</v>
      </c>
      <c r="M12" s="105">
        <f t="shared" si="0"/>
        <v>7.151495914216331E-3</v>
      </c>
    </row>
    <row r="13" spans="1:13" x14ac:dyDescent="0.25">
      <c r="A13" t="s">
        <v>102</v>
      </c>
      <c r="B13" t="s">
        <v>149</v>
      </c>
      <c r="C13" s="104">
        <v>46487479252.639992</v>
      </c>
      <c r="E13" s="104">
        <v>46487479252.639992</v>
      </c>
      <c r="H13" t="s">
        <v>102</v>
      </c>
      <c r="I13" s="104" t="s">
        <v>149</v>
      </c>
      <c r="J13" s="104">
        <v>46487479252.639992</v>
      </c>
      <c r="L13" s="104">
        <v>46487479252.639992</v>
      </c>
      <c r="M13" s="105">
        <f t="shared" si="0"/>
        <v>5.2402935285772952E-2</v>
      </c>
    </row>
    <row r="14" spans="1:13" x14ac:dyDescent="0.25">
      <c r="A14" t="s">
        <v>104</v>
      </c>
      <c r="B14" t="s">
        <v>149</v>
      </c>
      <c r="C14" s="104">
        <v>49832131240.369995</v>
      </c>
      <c r="E14" s="104">
        <v>49832131240.369995</v>
      </c>
      <c r="H14" t="s">
        <v>104</v>
      </c>
      <c r="I14" s="104" t="s">
        <v>149</v>
      </c>
      <c r="J14" s="104">
        <v>49832131240.369995</v>
      </c>
      <c r="L14" s="104">
        <v>49832131240.369995</v>
      </c>
      <c r="M14" s="105">
        <f t="shared" si="0"/>
        <v>5.6173188792398479E-2</v>
      </c>
    </row>
    <row r="15" spans="1:13" x14ac:dyDescent="0.25">
      <c r="A15" t="s">
        <v>138</v>
      </c>
      <c r="B15" t="s">
        <v>149</v>
      </c>
      <c r="C15" s="104">
        <v>78644065750.340012</v>
      </c>
      <c r="E15" s="104">
        <v>78644065750.340012</v>
      </c>
      <c r="H15" t="s">
        <v>138</v>
      </c>
      <c r="I15" s="104" t="s">
        <v>149</v>
      </c>
      <c r="J15" s="104">
        <v>78644065750.340012</v>
      </c>
      <c r="L15" s="104">
        <v>78644065750.340012</v>
      </c>
      <c r="M15" s="105">
        <f t="shared" si="0"/>
        <v>8.8651395050444726E-2</v>
      </c>
    </row>
    <row r="16" spans="1:13" x14ac:dyDescent="0.25">
      <c r="A16" t="s">
        <v>106</v>
      </c>
      <c r="B16" t="s">
        <v>149</v>
      </c>
      <c r="C16" s="104">
        <v>9629763825.8799992</v>
      </c>
      <c r="E16" s="104">
        <v>9629763825.8799992</v>
      </c>
      <c r="H16" t="s">
        <v>106</v>
      </c>
      <c r="I16" s="104" t="s">
        <v>149</v>
      </c>
      <c r="J16" s="104">
        <v>9629763825.8799992</v>
      </c>
      <c r="L16" s="104">
        <v>9629763825.8799992</v>
      </c>
      <c r="M16" s="105">
        <f t="shared" si="0"/>
        <v>1.0855135591293854E-2</v>
      </c>
    </row>
    <row r="17" spans="1:13" x14ac:dyDescent="0.25">
      <c r="A17" t="s">
        <v>107</v>
      </c>
      <c r="B17" t="s">
        <v>139</v>
      </c>
      <c r="C17" s="104">
        <v>54835355770.339996</v>
      </c>
      <c r="E17" s="104">
        <v>54835355770.339996</v>
      </c>
      <c r="H17" t="s">
        <v>107</v>
      </c>
      <c r="I17" s="104" t="s">
        <v>139</v>
      </c>
      <c r="J17" s="104">
        <v>54835355770.339996</v>
      </c>
      <c r="L17" s="104">
        <v>54835355770.339996</v>
      </c>
      <c r="M17" s="105">
        <f t="shared" si="0"/>
        <v>6.1813065496389062E-2</v>
      </c>
    </row>
    <row r="18" spans="1:13" x14ac:dyDescent="0.25">
      <c r="A18" t="s">
        <v>108</v>
      </c>
      <c r="B18" t="s">
        <v>149</v>
      </c>
      <c r="C18" s="104">
        <v>5009909565.1400003</v>
      </c>
      <c r="E18" s="104">
        <v>5009909565.1400003</v>
      </c>
      <c r="H18" t="s">
        <v>108</v>
      </c>
      <c r="I18" s="104" t="s">
        <v>149</v>
      </c>
      <c r="J18" s="104">
        <v>5009909565.1400003</v>
      </c>
      <c r="L18" s="104">
        <v>5009909565.1400003</v>
      </c>
      <c r="M18" s="105">
        <f t="shared" si="0"/>
        <v>5.6474123989998281E-3</v>
      </c>
    </row>
    <row r="19" spans="1:13" x14ac:dyDescent="0.25">
      <c r="A19" t="s">
        <v>109</v>
      </c>
      <c r="B19" t="s">
        <v>149</v>
      </c>
      <c r="C19" s="104">
        <v>37744898579.140007</v>
      </c>
      <c r="E19" s="104">
        <v>37744898579.140007</v>
      </c>
      <c r="H19" t="s">
        <v>109</v>
      </c>
      <c r="I19" s="104" t="s">
        <v>149</v>
      </c>
      <c r="J19" s="104">
        <v>37744898579.140007</v>
      </c>
      <c r="L19" s="104">
        <v>37744898579.140007</v>
      </c>
      <c r="M19" s="105">
        <f t="shared" si="0"/>
        <v>4.2547875458280766E-2</v>
      </c>
    </row>
    <row r="20" spans="1:13" x14ac:dyDescent="0.25">
      <c r="A20" t="s">
        <v>110</v>
      </c>
      <c r="B20" t="s">
        <v>139</v>
      </c>
      <c r="C20" s="104">
        <v>29713004441.950001</v>
      </c>
      <c r="E20" s="104">
        <v>29713004441.950001</v>
      </c>
      <c r="H20" t="s">
        <v>110</v>
      </c>
      <c r="I20" s="104" t="s">
        <v>139</v>
      </c>
      <c r="J20" s="104">
        <v>29713004441.950001</v>
      </c>
      <c r="L20" s="104">
        <v>29713004441.950001</v>
      </c>
      <c r="M20" s="105">
        <f t="shared" si="0"/>
        <v>3.3493935871538282E-2</v>
      </c>
    </row>
    <row r="21" spans="1:13" x14ac:dyDescent="0.25">
      <c r="A21" t="s">
        <v>111</v>
      </c>
      <c r="B21" t="s">
        <v>149</v>
      </c>
      <c r="C21" s="104">
        <v>55046916172.540001</v>
      </c>
      <c r="E21" s="104">
        <v>55046916172.540001</v>
      </c>
      <c r="H21" t="s">
        <v>111</v>
      </c>
      <c r="I21" s="104" t="s">
        <v>149</v>
      </c>
      <c r="J21" s="104">
        <v>55046916172.540001</v>
      </c>
      <c r="L21" s="104">
        <v>55046916172.540001</v>
      </c>
      <c r="M21" s="105">
        <f t="shared" si="0"/>
        <v>6.2051546615256983E-2</v>
      </c>
    </row>
    <row r="22" spans="1:13" x14ac:dyDescent="0.25">
      <c r="A22" t="s">
        <v>112</v>
      </c>
      <c r="B22" t="s">
        <v>149</v>
      </c>
      <c r="C22" s="104">
        <v>3084266942.8899999</v>
      </c>
      <c r="E22" s="104">
        <v>3084266942.8899999</v>
      </c>
      <c r="H22" t="s">
        <v>112</v>
      </c>
      <c r="I22" s="104" t="s">
        <v>149</v>
      </c>
      <c r="J22" s="104">
        <v>3084266942.8899999</v>
      </c>
      <c r="L22" s="104">
        <v>3084266942.8899999</v>
      </c>
      <c r="M22" s="105">
        <f t="shared" si="0"/>
        <v>3.4767348888493431E-3</v>
      </c>
    </row>
    <row r="23" spans="1:13" x14ac:dyDescent="0.25">
      <c r="A23" t="s">
        <v>143</v>
      </c>
      <c r="B23" t="s">
        <v>149</v>
      </c>
      <c r="C23" s="104">
        <v>7176525075.21</v>
      </c>
      <c r="E23" s="104">
        <v>7176525075.21</v>
      </c>
      <c r="H23" t="s">
        <v>143</v>
      </c>
      <c r="I23" s="104" t="s">
        <v>149</v>
      </c>
      <c r="J23" s="104">
        <v>7176525075.21</v>
      </c>
      <c r="L23" s="104">
        <v>7176525075.21</v>
      </c>
      <c r="M23" s="105">
        <f t="shared" si="0"/>
        <v>8.0897262045370993E-3</v>
      </c>
    </row>
    <row r="24" spans="1:13" x14ac:dyDescent="0.25">
      <c r="A24" t="s">
        <v>113</v>
      </c>
      <c r="B24" t="s">
        <v>149</v>
      </c>
      <c r="C24" s="104">
        <v>39358046905.080002</v>
      </c>
      <c r="E24" s="104">
        <v>39358046905.080002</v>
      </c>
      <c r="H24" t="s">
        <v>113</v>
      </c>
      <c r="I24" s="104" t="s">
        <v>149</v>
      </c>
      <c r="J24" s="104">
        <v>39358046905.080002</v>
      </c>
      <c r="L24" s="104">
        <v>39358046905.080002</v>
      </c>
      <c r="M24" s="105">
        <f t="shared" si="0"/>
        <v>4.4366294281791951E-2</v>
      </c>
    </row>
    <row r="25" spans="1:13" x14ac:dyDescent="0.25">
      <c r="A25" t="s">
        <v>114</v>
      </c>
      <c r="B25" t="s">
        <v>149</v>
      </c>
      <c r="C25" s="104">
        <v>27422795880.139999</v>
      </c>
      <c r="E25" s="104">
        <v>27422795880.139999</v>
      </c>
      <c r="H25" t="s">
        <v>114</v>
      </c>
      <c r="I25" s="104" t="s">
        <v>149</v>
      </c>
      <c r="J25" s="104">
        <v>27422795880.139999</v>
      </c>
      <c r="L25" s="104">
        <v>27422795880.139999</v>
      </c>
      <c r="M25" s="105">
        <f t="shared" si="0"/>
        <v>3.091230199969015E-2</v>
      </c>
    </row>
    <row r="26" spans="1:13" x14ac:dyDescent="0.25">
      <c r="A26" t="s">
        <v>115</v>
      </c>
      <c r="B26" t="s">
        <v>149</v>
      </c>
      <c r="C26" s="104">
        <v>662952385.86000001</v>
      </c>
      <c r="E26" s="104">
        <v>662952385.86000001</v>
      </c>
      <c r="H26" t="s">
        <v>115</v>
      </c>
      <c r="I26" s="104" t="s">
        <v>149</v>
      </c>
      <c r="J26" s="104">
        <v>662952385.86000001</v>
      </c>
      <c r="L26" s="104">
        <v>662952385.86000001</v>
      </c>
      <c r="M26" s="105">
        <f t="shared" si="0"/>
        <v>7.4731199738685471E-4</v>
      </c>
    </row>
    <row r="27" spans="1:13" x14ac:dyDescent="0.25">
      <c r="A27" t="s">
        <v>116</v>
      </c>
      <c r="B27" t="s">
        <v>149</v>
      </c>
      <c r="C27" s="104">
        <v>306904063.19999999</v>
      </c>
      <c r="E27" s="104">
        <v>306904063.19999999</v>
      </c>
      <c r="H27" t="s">
        <v>116</v>
      </c>
      <c r="I27" s="104" t="s">
        <v>149</v>
      </c>
      <c r="J27" s="104">
        <v>306904063.19999999</v>
      </c>
      <c r="L27" s="104">
        <v>306904063.19999999</v>
      </c>
      <c r="M27" s="105">
        <f t="shared" si="0"/>
        <v>3.4595710546936245E-4</v>
      </c>
    </row>
    <row r="28" spans="1:13" x14ac:dyDescent="0.25">
      <c r="A28" t="s">
        <v>144</v>
      </c>
      <c r="B28" t="s">
        <v>149</v>
      </c>
      <c r="C28" s="104">
        <v>42791217638.07</v>
      </c>
      <c r="E28" s="104">
        <v>42791217638.07</v>
      </c>
      <c r="H28" t="s">
        <v>144</v>
      </c>
      <c r="I28" s="104" t="s">
        <v>149</v>
      </c>
      <c r="J28" s="104">
        <v>42791217638.07</v>
      </c>
      <c r="L28" s="104">
        <v>42791217638.07</v>
      </c>
      <c r="M28" s="105">
        <f t="shared" si="0"/>
        <v>4.8236330399864927E-2</v>
      </c>
    </row>
    <row r="29" spans="1:13" x14ac:dyDescent="0.25">
      <c r="A29" t="s">
        <v>117</v>
      </c>
      <c r="B29" t="s">
        <v>149</v>
      </c>
      <c r="C29" s="104">
        <v>36717956699.779991</v>
      </c>
      <c r="E29" s="104">
        <v>36717956699.779991</v>
      </c>
      <c r="H29" t="s">
        <v>117</v>
      </c>
      <c r="I29" s="104" t="s">
        <v>149</v>
      </c>
      <c r="J29" s="104">
        <v>36717956699.779991</v>
      </c>
      <c r="L29" s="104">
        <v>36717956699.779991</v>
      </c>
      <c r="M29" s="105">
        <f t="shared" si="0"/>
        <v>4.1390256897078676E-2</v>
      </c>
    </row>
    <row r="30" spans="1:13" x14ac:dyDescent="0.25">
      <c r="A30" t="s">
        <v>118</v>
      </c>
      <c r="B30" t="s">
        <v>139</v>
      </c>
      <c r="C30" s="104">
        <v>37840383038.360001</v>
      </c>
      <c r="E30" s="104">
        <v>37840383038.360001</v>
      </c>
      <c r="H30" t="s">
        <v>118</v>
      </c>
      <c r="I30" s="104" t="s">
        <v>139</v>
      </c>
      <c r="J30" s="104">
        <v>37840383038.360001</v>
      </c>
      <c r="L30" s="104">
        <v>37840383038.360001</v>
      </c>
      <c r="M30" s="105">
        <f t="shared" si="0"/>
        <v>4.2655510159446415E-2</v>
      </c>
    </row>
    <row r="31" spans="1:13" x14ac:dyDescent="0.25">
      <c r="A31" t="s">
        <v>119</v>
      </c>
      <c r="B31" t="s">
        <v>149</v>
      </c>
      <c r="C31" s="104">
        <v>79056358746.559998</v>
      </c>
      <c r="E31" s="104">
        <v>79056358746.559998</v>
      </c>
      <c r="H31" t="s">
        <v>119</v>
      </c>
      <c r="I31" s="104" t="s">
        <v>149</v>
      </c>
      <c r="J31" s="104">
        <v>79056358746.559998</v>
      </c>
      <c r="L31" s="104">
        <v>79056358746.559998</v>
      </c>
      <c r="M31" s="105">
        <f t="shared" si="0"/>
        <v>8.9116151659042006E-2</v>
      </c>
    </row>
    <row r="32" spans="1:13" x14ac:dyDescent="0.25">
      <c r="A32" t="s">
        <v>146</v>
      </c>
      <c r="B32"/>
      <c r="C32" s="104">
        <v>854672976456.49976</v>
      </c>
      <c r="D32" s="104">
        <v>32442964647.299999</v>
      </c>
      <c r="E32" s="104">
        <v>887115941103.7998</v>
      </c>
      <c r="H32" t="s">
        <v>146</v>
      </c>
      <c r="J32" s="104">
        <v>854672976456.49976</v>
      </c>
      <c r="K32" s="104">
        <v>32442964647.299999</v>
      </c>
      <c r="L32" s="104">
        <v>887115941103.7998</v>
      </c>
      <c r="M32" s="105">
        <f>L32/$L$32</f>
        <v>1</v>
      </c>
    </row>
    <row r="33" spans="2:11" x14ac:dyDescent="0.25">
      <c r="B33"/>
      <c r="C33" s="104">
        <f>GETPIVOTDATA("Val. Contable",$A$1,"Estado","ACTIVO")-EAN!C11</f>
        <v>854672716266.76599</v>
      </c>
      <c r="D33" s="104" t="e">
        <f>GETPIVOTDATA("Val. Contable",$A$1,"Estado","REPO")-EAN!#REF!</f>
        <v>#REF!</v>
      </c>
    </row>
    <row r="34" spans="2:11" x14ac:dyDescent="0.25">
      <c r="B34"/>
    </row>
    <row r="35" spans="2:11" x14ac:dyDescent="0.25">
      <c r="B35"/>
    </row>
    <row r="36" spans="2:11" x14ac:dyDescent="0.25">
      <c r="B36"/>
      <c r="I36" s="104" t="s">
        <v>133</v>
      </c>
      <c r="J36" s="104">
        <f>SUMIF($I$2:$I$31,I36,$L$2:$L$31)</f>
        <v>34546074710.229996</v>
      </c>
      <c r="K36" s="105">
        <f>J36/$L$32</f>
        <v>3.8942006461123689E-2</v>
      </c>
    </row>
    <row r="37" spans="2:11" x14ac:dyDescent="0.25">
      <c r="B37"/>
      <c r="I37" s="104" t="s">
        <v>139</v>
      </c>
      <c r="J37" s="104">
        <f>SUMIF($I$2:$I$31,I37,$L$2:$L$31)</f>
        <v>122388743250.64999</v>
      </c>
      <c r="K37" s="105">
        <f>J37/$L$32</f>
        <v>0.13796251152737374</v>
      </c>
    </row>
    <row r="38" spans="2:11" x14ac:dyDescent="0.25">
      <c r="B38"/>
    </row>
    <row r="39" spans="2:11" x14ac:dyDescent="0.25">
      <c r="B39"/>
    </row>
    <row r="40" spans="2:11" x14ac:dyDescent="0.25">
      <c r="B40"/>
    </row>
    <row r="41" spans="2:11" x14ac:dyDescent="0.25">
      <c r="B41"/>
    </row>
    <row r="42" spans="2:11" x14ac:dyDescent="0.25">
      <c r="B42"/>
    </row>
    <row r="43" spans="2:11" x14ac:dyDescent="0.25">
      <c r="B43"/>
    </row>
    <row r="44" spans="2:11" x14ac:dyDescent="0.25">
      <c r="B44"/>
    </row>
    <row r="45" spans="2:11" x14ac:dyDescent="0.25">
      <c r="B45"/>
    </row>
    <row r="46" spans="2:11" x14ac:dyDescent="0.25">
      <c r="B46"/>
    </row>
    <row r="47" spans="2:11" x14ac:dyDescent="0.25">
      <c r="B47"/>
    </row>
    <row r="48" spans="2:11"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sheetData>
  <pageMargins left="0.7" right="0.7" top="0.75" bottom="0.75" header="0.3" footer="0.3"/>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oW9nND2KpIyi45DCCnWOR0ZHP/ETv0QsAaMw8S3YHns=</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lkQn1vk2Elrd7FI+5gmv/13hIo2zwpqdmg2froT18xM=</DigestValue>
    </Reference>
  </SignedInfo>
  <SignatureValue>mkytnN+L4fvzN5hj2lMTBwE7c02Vo1eczvwOLcMkRYBst27GDqCLOaAz1R1xxAJxDFEENBWxJCiS
7lab58VeuWrolJKosnzCJlpPPj70MYah6oKprF29V/0526Cv5I2jeL97VJaGVNHaocNhcuhdKHDV
7Gc0obh+fTZ4JyFp2pn3AA9wE/rKIeUrUBMv/z2c33N2izXbSuxQJhGNwEkGdFvxiFevEIYhiEC2
FH9sWFCk0vLqa3F3ce7uv+ujeNuX6czGfRLED51C3WdMoa+hYR/emAfnbNlSqcxC1c2r+3aITAKR
sLg6GupykP5AL9N8NKbA+a0goX/hxplvkeh11A==</SignatureValue>
  <KeyInfo>
    <X509Data>
      <X509Certificate>MIIICDCCBfCgAwIBAgIQAaWKuw5YDYxG/MjzjHFB5TANBgkqhkiG9w0BAQsFADCBhTELMAkGA1UEBhMCUFkxDTALBgNVBAoTBElDUFAxODA2BgNVBAsTL1ByZXN0YWRvciBDdWFsaWZpY2FkbyBkZSBTZXJ2aWNpb3MgZGUgQ29uZmlhbnphMRUwEwYDVQQDEwxDT0RFMTAwIFMuQS4xFjAUBgNVBAUTDVJVQzgwMDgwNjEwLTcwHhcNMjYwNDI0MTg1NDEzWhcNMjcwNDI0MTg1NDEzWjCBszELMAkGA1UEBhMCUFkxKzApBgNVBAoTIkNFUlRJRklDQURPIENVQUxJRklDQURPIFRSSUJVVEFSSU8xCzAJBgNVBAsTAkYxMRcwFQYDVQQEEw5QQVJFREVTIEZSQU5DTzEWMBQGA1UEKhMNQ0VTQVIgRVNURUJBTjElMCMGA1UEAxMcQ0VTQVIgRVNURUJBTiBQQVJFREVTIEZSQU5DTzESMBAGA1UEBRMJQ0kxNDk2MDA1MIIBIjANBgkqhkiG9w0BAQEFAAOCAQ8AMIIBCgKCAQEA2l9M+5i13+YCzkDObPtDi7e9KQQKo8UfkGVH+dz1cpQKfn4pHYRZYtx5hXUiNeJb7feGA95REU76Ja9fYCGlIil5GVw7H4lmp1gq+twdzHZxVe4lESlKKTHaZcJ01J47cuqGc/5HdcdyYSL4Bum1niUfdzRwf8pRT9uZoFYCsSJutfffpzOrGfGfdHB/n2XzJqgyuy+6WGmql2J8MBXELUskRdTpeh10LZcV2JquIw6SSQ/IDCtzhiYdMgera51L0GuY8CBLVo7Ukd4GWZbKODFDWlhbNHLXNzczwZm1yYqxvyK24fWB+A4trFJ2fwVCUNYmM6KbvXqeghUeMi9FFQIDAQABo4IDQjCCAz4wDAYDVR0TAQH/BAIwADAdBgNVHQ4EFgQUIVT2fGY0myBfihC/U8Lk7V3zeAgwHwYDVR0jBBgwFoAUvjVUYmhg5ybTMcFfl7Hi9mTOB/UwDgYDVR0PAQH/BAQDAgXgMIG4BgNVHREEgbAwga2BFkNQQVJFREVTQENBRElFTS5DT00uUFmkgZIwgY8xNDAyBgNVBAoTK0ZPTkRPIERFIElOVkVSU0lPTiBJTk1PQklMSUFSSU8gTElOSyBDRU5URVIxEzARBgNVBAwTClBSRVNJREVOVEUxKjAoBgNVBA0MIUZJUk1BIEVMRUNUUsOTTklDQSBkZSBuaXZlbCBtZWRpbzEWMBQGA1UEBRMNUlVDODAxNjE3ODEtMjCB9wYDVR0gBIHvMIHsMIHpBgsrBgEEAYOucAEBBDCB2TBGBggrBgEFBQcCARY6aHR0cHM6Ly9jb2RlMTAwLmNvbS5weS9yZXBvc2l0b3Jpby1kZS1kb2N1bWVudG9zLXB1YmxpY29zLzCBjgYIKwYBBQUHAgIwgYEMf2NlcnRpZmljYWRvIGN1YWxpZmljYWRvIGRlIGZpcm1hIGVsZWN0csOzbmljYSB0aXBvIEYxIHN1amV0YSBhIGxhcyBjb25kaWNpb25lcyBkZSB1c28gZXhwdWVzdGFzIGVuIGxhIERQQyBkZWwgUENTQyBDT0RFMTAwIFMuQS4wewYDVR0fBHQwcjA3oDWgM4YxaHR0cDovL3BjYTEuY29kZTEwMC5jb20ucHkvY3Jscy9jYS1jb2RlMTAwLXNhLmNybDA3oDWgM4YxaHR0cDovL3BjYTIuY29kZTEwMC5jb20ucHkvY3Jscy9jYS1jb2RlMTAwLXNhLmNybDAgBgNVHSUBAf8EFjAUBggrBgEFBQcDAgYIKwYBBQUHAwEwgYkGCCsGAQUFBwEBBH0wezA5BggrBgEFBQcwAYYtaHR0cDovL29jc3AuY29kZTEwMC5jb20ucHkvb2NzcC9jYS1jb2RlMTAwLXNhMD4GCCsGAQUFBzAChjJodHRwOi8vcGNhMS5jb2RlMTAwLmNvbS5weS9jZXJ0cy9jYS1jb2RlMTAwLXNhLmNlcjANBgkqhkiG9w0BAQsFAAOCAgEAu8G3ivxqcDDJgJOh/Qe156pdv+QuIWhYHbOvug2pQth8phU38vOxiQH+OA4x/J6/cwyMiO3j7Te3CQ3L6TJCR++S+yDmH0nYdyvtscKonOL3/Yi/ANckgrf2MN/U+Boavwkh3CnJdCxkbJdVNNaRX4lYfOTZr2oMh2kQaLLeC/ovMfH2UIH7dEb0f/WUM2panqWuWITgBf+e3Iix6KkgLub06lzknYVNSfAoxn+UD3Uim8Ju4p9IXBc3mhF0SHz7W+hDcdklObSJJqreZi8pn2HI5ws01UcdyQP/NAkBpx+Qe4HcAN4UwrDAKk4Y9whk3LUiGuZtxGLo7qGokAEubo6JIBTaFzWY2jVNUGLMMGIoNappOcBWaHHQSqVGp3lFe4mv+54fp+sPx7HGe1FcS/QfaezyrKpM6SO+mSgt2vOmK7q8d0PgL/uOO6ZCNvzCaoAGwkseVEViEpejbp98FRDsRbH5zEAAHZujLuFl64OQsqhC5HsjWc+EK3/7LyRtbvqrqOerx9QF8qeU70s0E6UdcMUDDXy3pG8kjHWwgU+mDTuQ98147o/ES25MYKnJ12VoAfgKpD3H2OWU8QRD6mJ+joBIHeGoONoiqE1SmMZ+Pe2zSbMUsiQ8X1IEuNt2wwQ+koh+jaM9/1Q63mOKIOV0tRXyrw6NbVak2qLeKZ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hS161Wzt1nL+B2SHAwCoOy+PsZ3gpOnUBsKvGifmtzg=</DigestValue>
      </Reference>
      <Reference URI="/xl/calcChain.xml?ContentType=application/vnd.openxmlformats-officedocument.spreadsheetml.calcChain+xml">
        <DigestMethod Algorithm="http://www.w3.org/2001/04/xmlenc#sha256"/>
        <DigestValue>25z+EXNGUQrk1RO6YNxapFk3fXw4t9qT70qxrZq0FSo=</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hr0wNr5VQxcj01emcUsoS520PLD1kMvAC3svahZVBCs=</DigestValue>
      </Reference>
      <Reference URI="/xl/pivotCache/pivotCacheRecords1.xml?ContentType=application/vnd.openxmlformats-officedocument.spreadsheetml.pivotCacheRecords+xml">
        <DigestMethod Algorithm="http://www.w3.org/2001/04/xmlenc#sha256"/>
        <DigestValue>4WSHRJlyushsBwGkf3R5a/TtEIKvQMt8H3BwN4YFZ/I=</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5MWagYepCuWX2HrK5Hnp6Iyn9zXwpwNHAVBTDDyb390=</DigestValue>
      </Reference>
      <Reference URI="/xl/printerSettings/printerSettings1.bin?ContentType=application/vnd.openxmlformats-officedocument.spreadsheetml.printerSettings">
        <DigestMethod Algorithm="http://www.w3.org/2001/04/xmlenc#sha256"/>
        <DigestValue>AH9y18M9oiRVb3hAE4Hqeb9cpZ00CjFkkE0iwzqSzDY=</DigestValue>
      </Reference>
      <Reference URI="/xl/printerSettings/printerSettings2.bin?ContentType=application/vnd.openxmlformats-officedocument.spreadsheetml.printerSettings">
        <DigestMethod Algorithm="http://www.w3.org/2001/04/xmlenc#sha256"/>
        <DigestValue>nm63OpBw5z/QR70QvjLzWivPhnkE3diwtd2bl2r2piM=</DigestValue>
      </Reference>
      <Reference URI="/xl/printerSettings/printerSettings3.bin?ContentType=application/vnd.openxmlformats-officedocument.spreadsheetml.printerSettings">
        <DigestMethod Algorithm="http://www.w3.org/2001/04/xmlenc#sha256"/>
        <DigestValue>UYmPzASXC59m43P6m96AIGO4KjYcYQ21FqAgDyYenmc=</DigestValue>
      </Reference>
      <Reference URI="/xl/printerSettings/printerSettings4.bin?ContentType=application/vnd.openxmlformats-officedocument.spreadsheetml.printerSettings">
        <DigestMethod Algorithm="http://www.w3.org/2001/04/xmlenc#sha256"/>
        <DigestValue>nm63OpBw5z/QR70QvjLzWivPhnkE3diwtd2bl2r2piM=</DigestValue>
      </Reference>
      <Reference URI="/xl/sharedStrings.xml?ContentType=application/vnd.openxmlformats-officedocument.spreadsheetml.sharedStrings+xml">
        <DigestMethod Algorithm="http://www.w3.org/2001/04/xmlenc#sha256"/>
        <DigestValue>sz0uJKXwsQeutu9MoCzfM3pwHdcoSLV6w/NQpvvzsEw=</DigestValue>
      </Reference>
      <Reference URI="/xl/styles.xml?ContentType=application/vnd.openxmlformats-officedocument.spreadsheetml.styles+xml">
        <DigestMethod Algorithm="http://www.w3.org/2001/04/xmlenc#sha256"/>
        <DigestValue>a90beKmAtXph3baUewiUeLEE6R6vN80uPzwzVGdXVmw=</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e/03xFKr8DgBZp0DjVBe+NlFc9UZ2rHMufgTXO3ISxI=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nWnvj77hnVWrhcx0FehAATTJWHLLPe/0rqvTMqh61cM=</DigestValue>
      </Reference>
      <Reference URI="/xl/worksheets/sheet2.xml?ContentType=application/vnd.openxmlformats-officedocument.spreadsheetml.worksheet+xml">
        <DigestMethod Algorithm="http://www.w3.org/2001/04/xmlenc#sha256"/>
        <DigestValue>AIBpYw/qQurXlCicEbQ+ZAWXsqYit+sRFzVSXYe8x08=</DigestValue>
      </Reference>
      <Reference URI="/xl/worksheets/sheet3.xml?ContentType=application/vnd.openxmlformats-officedocument.spreadsheetml.worksheet+xml">
        <DigestMethod Algorithm="http://www.w3.org/2001/04/xmlenc#sha256"/>
        <DigestValue>pZYpM4EXOUfSwkndUQGpbuvSUAnfGVCu2qzyTYrJIiM=</DigestValue>
      </Reference>
      <Reference URI="/xl/worksheets/sheet4.xml?ContentType=application/vnd.openxmlformats-officedocument.spreadsheetml.worksheet+xml">
        <DigestMethod Algorithm="http://www.w3.org/2001/04/xmlenc#sha256"/>
        <DigestValue>yCZaJfy99iT1iV11Sd5pKWeccUdird5CxJ3TF/UtvO0=</DigestValue>
      </Reference>
      <Reference URI="/xl/worksheets/sheet5.xml?ContentType=application/vnd.openxmlformats-officedocument.spreadsheetml.worksheet+xml">
        <DigestMethod Algorithm="http://www.w3.org/2001/04/xmlenc#sha256"/>
        <DigestValue>7AUL2HmJMojEkoGz2K1NxDy8kup6SoDy0XNWVI2dyR0=</DigestValue>
      </Reference>
      <Reference URI="/xl/worksheets/sheet6.xml?ContentType=application/vnd.openxmlformats-officedocument.spreadsheetml.worksheet+xml">
        <DigestMethod Algorithm="http://www.w3.org/2001/04/xmlenc#sha256"/>
        <DigestValue>j3kP4Y7a2D9BjEHOMTJRYqHU0afs5xqnJBKMBlLJO3Q=</DigestValue>
      </Reference>
    </Manifest>
    <SignatureProperties>
      <SignatureProperty Id="idSignatureTime" Target="#idPackageSignature">
        <mdssi:SignatureTime xmlns:mdssi="http://schemas.openxmlformats.org/package/2006/digital-signature">
          <mdssi:Format>YYYY-MM-DDThh:mm:ssTZD</mdssi:Format>
          <mdssi:Value>2026-08-14T19:52:11Z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2026-08-14T19:52:11Z</xd:SigningTime>
          <xd:SigningCertificate>
            <xd:Cert>
              <xd:CertDigest>
                <DigestMethod Algorithm="http://www.w3.org/2001/04/xmlenc#sha256"/>
                <DigestValue>IFVBQUpRS8bndLuz/ZegnqfGBRlVzPgJuL5nl4P1EvA=</DigestValue>
              </xd:CertDigest>
              <xd:IssuerSerial>
                <X509IssuerName>SERIALNUMBER=RUC80080610-7, CN=CODE100 S.A., OU=Prestador Cualificado de Servicios de Confianza, O=ICPP, C=PY</X509IssuerName>
                <X509SerialNumber>2188770770074096117609523847388807653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0nGI6WoTS7kIU7A2xkTvJtn5nXBOwW+XfMIGU+Ku5+Q=</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e8c2xdYA27BHQASeP1funwbwx5SE698uhToqqgBPb8Q=</DigestValue>
    </Reference>
  </SignedInfo>
  <SignatureValue>Vwpk8txF4LMydrs/9n1/EXlXHNwBwPjg8fCQDKaNl6F3NS+FBnK2UEKLYKlH1ckj4Vmxg9X7rNNl
cDCglpG1t9AxcEmGpFk9xSIRnq4LhqBJwLz5v14gs1fZ6cjvgE+5fap72s0Jj8kRiyfm1Z9buNxo
7HwGitmrbmdfAecxQNHax3LWFeuNDB3RoZM6LcPmIAiQGpYoiLkrh25GDCcymjRKVHlnpEM6LkPy
m3P+Q8RlzKEeWxAUhg+D1EYD4N3uGTut+70s1dt1DE3Vb61umtBnNkuHmI2ZTYu4jlXaodlOATpP
iCDzMqtFRf8yc6Fe17QYqEScJgSQEcFwqi0jOg==</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Transform>
          <Transform Algorithm="http://www.w3.org/TR/2001/REC-xml-c14n-20010315"/>
        </Transforms>
        <DigestMethod Algorithm="http://www.w3.org/2001/04/xmlenc#sha256"/>
        <DigestValue>hS161Wzt1nL+B2SHAwCoOy+PsZ3gpOnUBsKvGifmtzg=</DigestValue>
      </Reference>
      <Reference URI="/xl/calcChain.xml?ContentType=application/vnd.openxmlformats-officedocument.spreadsheetml.calcChain+xml">
        <DigestMethod Algorithm="http://www.w3.org/2001/04/xmlenc#sha256"/>
        <DigestValue>25z+EXNGUQrk1RO6YNxapFk3fXw4t9qT70qxrZq0FSo=</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hr0wNr5VQxcj01emcUsoS520PLD1kMvAC3svahZVBCs=</DigestValue>
      </Reference>
      <Reference URI="/xl/pivotCache/pivotCacheRecords1.xml?ContentType=application/vnd.openxmlformats-officedocument.spreadsheetml.pivotCacheRecords+xml">
        <DigestMethod Algorithm="http://www.w3.org/2001/04/xmlenc#sha256"/>
        <DigestValue>4WSHRJlyushsBwGkf3R5a/TtEIKvQMt8H3BwN4YFZ/I=</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5MWagYepCuWX2HrK5Hnp6Iyn9zXwpwNHAVBTDDyb390=</DigestValue>
      </Reference>
      <Reference URI="/xl/printerSettings/printerSettings1.bin?ContentType=application/vnd.openxmlformats-officedocument.spreadsheetml.printerSettings">
        <DigestMethod Algorithm="http://www.w3.org/2001/04/xmlenc#sha256"/>
        <DigestValue>AH9y18M9oiRVb3hAE4Hqeb9cpZ00CjFkkE0iwzqSzDY=</DigestValue>
      </Reference>
      <Reference URI="/xl/printerSettings/printerSettings2.bin?ContentType=application/vnd.openxmlformats-officedocument.spreadsheetml.printerSettings">
        <DigestMethod Algorithm="http://www.w3.org/2001/04/xmlenc#sha256"/>
        <DigestValue>nm63OpBw5z/QR70QvjLzWivPhnkE3diwtd2bl2r2piM=</DigestValue>
      </Reference>
      <Reference URI="/xl/printerSettings/printerSettings3.bin?ContentType=application/vnd.openxmlformats-officedocument.spreadsheetml.printerSettings">
        <DigestMethod Algorithm="http://www.w3.org/2001/04/xmlenc#sha256"/>
        <DigestValue>UYmPzASXC59m43P6m96AIGO4KjYcYQ21FqAgDyYenmc=</DigestValue>
      </Reference>
      <Reference URI="/xl/printerSettings/printerSettings4.bin?ContentType=application/vnd.openxmlformats-officedocument.spreadsheetml.printerSettings">
        <DigestMethod Algorithm="http://www.w3.org/2001/04/xmlenc#sha256"/>
        <DigestValue>nm63OpBw5z/QR70QvjLzWivPhnkE3diwtd2bl2r2piM=</DigestValue>
      </Reference>
      <Reference URI="/xl/sharedStrings.xml?ContentType=application/vnd.openxmlformats-officedocument.spreadsheetml.sharedStrings+xml">
        <DigestMethod Algorithm="http://www.w3.org/2001/04/xmlenc#sha256"/>
        <DigestValue>sz0uJKXwsQeutu9MoCzfM3pwHdcoSLV6w/NQpvvzsEw=</DigestValue>
      </Reference>
      <Reference URI="/xl/styles.xml?ContentType=application/vnd.openxmlformats-officedocument.spreadsheetml.styles+xml">
        <DigestMethod Algorithm="http://www.w3.org/2001/04/xmlenc#sha256"/>
        <DigestValue>a90beKmAtXph3baUewiUeLEE6R6vN80uPzwzVGdXVmw=</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e/03xFKr8DgBZp0DjVBe+NlFc9UZ2rHMufgTXO3ISxI=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nWnvj77hnVWrhcx0FehAATTJWHLLPe/0rqvTMqh61cM=</DigestValue>
      </Reference>
      <Reference URI="/xl/worksheets/sheet2.xml?ContentType=application/vnd.openxmlformats-officedocument.spreadsheetml.worksheet+xml">
        <DigestMethod Algorithm="http://www.w3.org/2001/04/xmlenc#sha256"/>
        <DigestValue>AIBpYw/qQurXlCicEbQ+ZAWXsqYit+sRFzVSXYe8x08=</DigestValue>
      </Reference>
      <Reference URI="/xl/worksheets/sheet3.xml?ContentType=application/vnd.openxmlformats-officedocument.spreadsheetml.worksheet+xml">
        <DigestMethod Algorithm="http://www.w3.org/2001/04/xmlenc#sha256"/>
        <DigestValue>pZYpM4EXOUfSwkndUQGpbuvSUAnfGVCu2qzyTYrJIiM=</DigestValue>
      </Reference>
      <Reference URI="/xl/worksheets/sheet4.xml?ContentType=application/vnd.openxmlformats-officedocument.spreadsheetml.worksheet+xml">
        <DigestMethod Algorithm="http://www.w3.org/2001/04/xmlenc#sha256"/>
        <DigestValue>yCZaJfy99iT1iV11Sd5pKWeccUdird5CxJ3TF/UtvO0=</DigestValue>
      </Reference>
      <Reference URI="/xl/worksheets/sheet5.xml?ContentType=application/vnd.openxmlformats-officedocument.spreadsheetml.worksheet+xml">
        <DigestMethod Algorithm="http://www.w3.org/2001/04/xmlenc#sha256"/>
        <DigestValue>7AUL2HmJMojEkoGz2K1NxDy8kup6SoDy0XNWVI2dyR0=</DigestValue>
      </Reference>
      <Reference URI="/xl/worksheets/sheet6.xml?ContentType=application/vnd.openxmlformats-officedocument.spreadsheetml.worksheet+xml">
        <DigestMethod Algorithm="http://www.w3.org/2001/04/xmlenc#sha256"/>
        <DigestValue>j3kP4Y7a2D9BjEHOMTJRYqHU0afs5xqnJBKMBlLJO3Q=</DigestValue>
      </Reference>
    </Manifest>
    <SignatureProperties>
      <SignatureProperty Id="idSignatureTime" Target="#idPackageSignature">
        <mdssi:SignatureTime xmlns:mdssi="http://schemas.openxmlformats.org/package/2006/digital-signature">
          <mdssi:Format>YYYY-MM-DDThh:mm:ssTZD</mdssi:Format>
          <mdssi:Value>2026-08-14T20:11:38Z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2026-08-14T20:11:38Z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Props1.xml><?xml version="1.0" encoding="utf-8"?>
<ds:datastoreItem xmlns:ds="http://schemas.openxmlformats.org/officeDocument/2006/customXml" ds:itemID="{46870E1B-1C82-42BC-9783-088ECB4BF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B3BA9C-C14A-4971-9FC6-7774DC6CF68F}">
  <ds:schemaRefs>
    <ds:schemaRef ds:uri="http://schemas.microsoft.com/sharepoint/v3/contenttype/forms"/>
  </ds:schemaRefs>
</ds:datastoreItem>
</file>

<file path=customXml/itemProps3.xml><?xml version="1.0" encoding="utf-8"?>
<ds:datastoreItem xmlns:ds="http://schemas.openxmlformats.org/officeDocument/2006/customXml" ds:itemID="{BA24D012-935D-4A79-97DD-D10BDA10A3BA}">
  <ds:schemaRefs>
    <ds:schemaRef ds:uri="http://purl.org/dc/elements/1.1/"/>
    <ds:schemaRef ds:uri="http://purl.org/dc/dcmitype/"/>
    <ds:schemaRef ds:uri="50cd21ce-157e-4cef-a9e1-719e8f6c805e"/>
    <ds:schemaRef ds:uri="http://schemas.microsoft.com/office/2006/documentManagement/types"/>
    <ds:schemaRef ds:uri="http://www.w3.org/XML/1998/namespace"/>
    <ds:schemaRef ds:uri="e22f4d1c-4a35-40b6-96d5-1a9c7e49af38"/>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EAN</vt:lpstr>
      <vt:lpstr>EIE</vt:lpstr>
      <vt:lpstr>EVAN</vt:lpstr>
      <vt:lpstr>EFE</vt:lpstr>
      <vt:lpstr>NOTAS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2026-08-12T20:12:57Z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